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Financial Stmt 23-24" sheetId="1" r:id="rId4"/>
    <sheet state="visible" name="Monthly Financial Stmt 22-23" sheetId="2" r:id="rId5"/>
    <sheet state="visible" name="Monthly Financial Stmt 21-22" sheetId="3" r:id="rId6"/>
    <sheet state="visible" name="Monthly Financial Stmt 20-21" sheetId="4" r:id="rId7"/>
  </sheets>
  <definedNames/>
  <calcPr/>
  <extLst>
    <ext uri="GoogleSheetsCustomDataVersion2">
      <go:sheetsCustomData xmlns:go="http://customooxmlschemas.google.com/" r:id="rId8" roundtripDataChecksum="XUHI5lnT2Xssl5EKGmsPLFwVe2duuAndpKG8p/5Kuu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02">
      <text>
        <t xml:space="preserve">======
ID#AAAAxNfW4DQ
Nicole MacKenzie    (2023-05-17 17:41:35)
Checks 4013,4028,4030,4036,4044 and 4049</t>
      </text>
    </comment>
  </commentList>
  <extLst>
    <ext uri="GoogleSheetsCustomDataVersion2">
      <go:sheetsCustomData xmlns:go="http://customooxmlschemas.google.com/" r:id="rId1" roundtripDataSignature="AMtx7mj/MMH3Sq+iWbyfhilEabT1VQcJzg=="/>
    </ext>
  </extLst>
</comments>
</file>

<file path=xl/sharedStrings.xml><?xml version="1.0" encoding="utf-8"?>
<sst xmlns="http://schemas.openxmlformats.org/spreadsheetml/2006/main" count="623" uniqueCount="196">
  <si>
    <t xml:space="preserve"> </t>
  </si>
  <si>
    <t>LINE</t>
  </si>
  <si>
    <t>ROLLFORWARD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</si>
  <si>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</si>
  <si>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</si>
  <si>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</si>
  <si>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</si>
  <si>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</si>
  <si>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</si>
  <si>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</si>
  <si>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</si>
  <si>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</si>
  <si>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</si>
  <si>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</si>
  <si>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</si>
  <si>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</t>
  </si>
  <si>
    <t>BUDGET</t>
  </si>
  <si>
    <t>ADJUSTMENT</t>
  </si>
  <si>
    <t>REMAINING</t>
  </si>
  <si>
    <t>% SPENT</t>
  </si>
  <si>
    <t>OLD BUDGET AMOUNT</t>
  </si>
  <si>
    <t>INCOME</t>
  </si>
  <si>
    <t>Membership, Grants &amp; Other</t>
  </si>
  <si>
    <t>Net - Membership Dues</t>
  </si>
  <si>
    <t>Pass Through - Islandwood</t>
  </si>
  <si>
    <t>Pass Through - Field Trip</t>
  </si>
  <si>
    <t>Pass Through - After School Programs</t>
  </si>
  <si>
    <t>Grant</t>
  </si>
  <si>
    <t>Interest (Savings, CD)</t>
  </si>
  <si>
    <t>Fundraising</t>
  </si>
  <si>
    <t>Contributions</t>
  </si>
  <si>
    <t>Direct Ask</t>
  </si>
  <si>
    <t>Net - Move-A-Thon</t>
  </si>
  <si>
    <t>Net - T-Shirts</t>
  </si>
  <si>
    <t>Net - Book Fair</t>
  </si>
  <si>
    <t>Net - Spring Auction</t>
  </si>
  <si>
    <t>Net - Yearbook</t>
  </si>
  <si>
    <t>Net - Grocery Card Donations</t>
  </si>
  <si>
    <t>Rebates/Boxtops</t>
  </si>
  <si>
    <t>Arts and Science Fair</t>
  </si>
  <si>
    <t>TOTAL INCOME</t>
  </si>
  <si>
    <t>Amount raised = Total Income less Net Neutral &amp; Pass Through Expenses, excludes Grants</t>
  </si>
  <si>
    <t>EXPENSES</t>
  </si>
  <si>
    <t>Net Neutral &amp; Pass Through Expenses</t>
  </si>
  <si>
    <t>Net - Membership Dues WSPTA/National PTA</t>
  </si>
  <si>
    <t>Pass Through - Islandwood Scholarships/Payouts</t>
  </si>
  <si>
    <t xml:space="preserve">Pass Through - AfterSchool Programs </t>
  </si>
  <si>
    <t>Net - Safe Routes to School</t>
  </si>
  <si>
    <t>Net - Move-A-Thon Payments</t>
  </si>
  <si>
    <t>Net - T-Shirts Payments</t>
  </si>
  <si>
    <t>Net - Book Fair Payments</t>
  </si>
  <si>
    <t>Net - Spring Auction Payments</t>
  </si>
  <si>
    <t>Net - Yearbook Payments</t>
  </si>
  <si>
    <t>Administration</t>
  </si>
  <si>
    <t>Insurance</t>
  </si>
  <si>
    <t>Bank Fees</t>
  </si>
  <si>
    <t>Annual Charitable Organization Registration</t>
  </si>
  <si>
    <t>Annual Nonprofit Renewal</t>
  </si>
  <si>
    <t>Supplies</t>
  </si>
  <si>
    <t>QuickBooks</t>
  </si>
  <si>
    <t>Other Filing Fees</t>
  </si>
  <si>
    <t>PTA Meetings &amp; Communications</t>
  </si>
  <si>
    <t>PTA Support-Other</t>
  </si>
  <si>
    <t>PTA Meeting Support-Food</t>
  </si>
  <si>
    <t>PTA Meeting Support-Childcare</t>
  </si>
  <si>
    <t>PTA Special Guest</t>
  </si>
  <si>
    <t>Printing/Copies/Website</t>
  </si>
  <si>
    <t>School Directory Publication</t>
  </si>
  <si>
    <t>not rollover-anticipate invoice</t>
  </si>
  <si>
    <t>Staff &amp; Support</t>
  </si>
  <si>
    <t>Hourly Staffing Needs/Tutors</t>
  </si>
  <si>
    <t>Volunteer Coordinator</t>
  </si>
  <si>
    <t>Family Support Coordinator</t>
  </si>
  <si>
    <t>not rollover-anticipate invoice from Doreen for Amy</t>
  </si>
  <si>
    <t>Teacher Stipends</t>
  </si>
  <si>
    <t>not rollover-will use for staff appreciation</t>
  </si>
  <si>
    <t>Staff Appreciation</t>
  </si>
  <si>
    <t>Library Fund</t>
  </si>
  <si>
    <t>rollover-supplements structures, magnets on lockers, moveable boards</t>
  </si>
  <si>
    <t>Art Fund</t>
  </si>
  <si>
    <t>Lunch Room Fund</t>
  </si>
  <si>
    <t>assume $150 will rollover-kids who have overdue accounts, kids who aren't getting free or reduced lunch and should be</t>
  </si>
  <si>
    <t>Golden Acorn/Other Awards</t>
  </si>
  <si>
    <t>1 teacher award, Roy Norman Shine Award, Golden Acorn are volunteers</t>
  </si>
  <si>
    <t>Testing Incentives</t>
  </si>
  <si>
    <t>focus gum, new erasers, snacks, etc - when kids are doing testing</t>
  </si>
  <si>
    <t>Garden &amp; Facilities Support</t>
  </si>
  <si>
    <t>new add in 2022 - tools and misc to maintain areas during summer, etc</t>
  </si>
  <si>
    <t>Family Support</t>
  </si>
  <si>
    <t>Alumni Fund (Scholarships for kids)</t>
  </si>
  <si>
    <t>scholarships to kids - field trip, year book, islandwood, etc</t>
  </si>
  <si>
    <t>Future Friends/CANSSPA</t>
  </si>
  <si>
    <t>another school or support something in community</t>
  </si>
  <si>
    <t>Arts &amp; Culture</t>
  </si>
  <si>
    <t>Instrumental Music for 4th Graders</t>
  </si>
  <si>
    <t>Multi-Arts (Assemblies Support)</t>
  </si>
  <si>
    <t>2022-23: $2500 continental focus $150/assembly, someone comes in and spends time in classroom</t>
  </si>
  <si>
    <t>Field Trip Buses</t>
  </si>
  <si>
    <t>1 bus per classroom and about 10% what we make on Move-A-Thon</t>
  </si>
  <si>
    <t>Field Day</t>
  </si>
  <si>
    <t>teachers do tug-of-war, carnival, etc. - supplies to set up, prizes, etc</t>
  </si>
  <si>
    <t>Events</t>
  </si>
  <si>
    <t>Spring Arts Festival</t>
  </si>
  <si>
    <t>Arts Festival - all supplies - tie die, performers, face painting</t>
  </si>
  <si>
    <t>Math &amp; Science Fair</t>
  </si>
  <si>
    <t>Supplies and cataphault</t>
  </si>
  <si>
    <t>PTA Events</t>
  </si>
  <si>
    <t>literacy nights, dance - supplies, food, etc</t>
  </si>
  <si>
    <t>Equity Team</t>
  </si>
  <si>
    <t>speakers/guests</t>
  </si>
  <si>
    <t>Ice Cream Social</t>
  </si>
  <si>
    <t>end of school year, prospective K families, end of year celebration</t>
  </si>
  <si>
    <t>IslandWood Scholarship Support</t>
  </si>
  <si>
    <t>always end up short, PTA decided to cover a few years ago</t>
  </si>
  <si>
    <t>5th Grade Graduation</t>
  </si>
  <si>
    <t>TOTAL EXPENSES</t>
  </si>
  <si>
    <t>typically over summer or at the beginnign of year</t>
  </si>
  <si>
    <t>Percent Budget Spent</t>
  </si>
  <si>
    <t>NET INCOME</t>
  </si>
  <si>
    <t>Estimate for additional fundraising and direct ask</t>
  </si>
  <si>
    <t>Amount raised to date</t>
  </si>
  <si>
    <t>Rollforward of unused budget (variance less what we anticipate spending thru end of school year)</t>
  </si>
  <si>
    <t xml:space="preserve">  Subtotal</t>
  </si>
  <si>
    <t>Estimate budget (the 2023-2024 budget has not been drafted, finalized, proposed or approved)</t>
  </si>
  <si>
    <t>Additional fundraising and direct ask needed</t>
  </si>
  <si>
    <t>End of Month Balances</t>
  </si>
  <si>
    <t>Checking #1</t>
  </si>
  <si>
    <t>Undeposited Funds</t>
  </si>
  <si>
    <t>Uncashed Checks/Pmts (Recon Report)</t>
  </si>
  <si>
    <t>Checking #2 (paypal/stripe)</t>
  </si>
  <si>
    <t>Uncashed Payments</t>
  </si>
  <si>
    <t>Savings</t>
  </si>
  <si>
    <t>CD (180-269 Days)</t>
  </si>
  <si>
    <t>Total Cash Balance</t>
  </si>
  <si>
    <t>WHERE THE MONEY GOES</t>
  </si>
  <si>
    <t>Net - Gift Card Sales</t>
  </si>
  <si>
    <t>Amazon Smile</t>
  </si>
  <si>
    <t>Arts Festival</t>
  </si>
  <si>
    <t>Bake Sale, Play &amp; Dance</t>
  </si>
  <si>
    <t>Pancake Breakfast</t>
  </si>
  <si>
    <t>Pass Through - Field Trip Payout</t>
  </si>
  <si>
    <t>Net - Gift Card Payments</t>
  </si>
  <si>
    <t>PTA Support-Jumpstart-Other</t>
  </si>
  <si>
    <t>not rollover</t>
  </si>
  <si>
    <t>Records Day</t>
  </si>
  <si>
    <t>3-5th grade competition, ribbons or trophies given at year-end</t>
  </si>
  <si>
    <t>new add last year - tools and misc to maintain areas during summer, etc</t>
  </si>
  <si>
    <t>Safety Committee</t>
  </si>
  <si>
    <t>updating first aid kids in classrooms, etc</t>
  </si>
  <si>
    <t>PTA Alliance</t>
  </si>
  <si>
    <t>Multi-Arts (Artist in Residence &amp; 2-3 Assemblies)</t>
  </si>
  <si>
    <t>go along with country of focus $150/assembly, someone comes in and spends time in classroom</t>
  </si>
  <si>
    <t>Visiting Musicians</t>
  </si>
  <si>
    <t>K-3</t>
  </si>
  <si>
    <t>Roots of Empathy</t>
  </si>
  <si>
    <t>program - baby comes in, kids learn about empathy… when baby's unable to communicate, etc.</t>
  </si>
  <si>
    <t>Game Nights and Family Partnership</t>
  </si>
  <si>
    <t>Drama Scholarship Fund</t>
  </si>
  <si>
    <t>from the proceeds that come from bake sale, etc. - hoping it perpetuates</t>
  </si>
  <si>
    <t>IslandWood Scholarahip Support</t>
  </si>
  <si>
    <t>Coffee with Rachel</t>
  </si>
  <si>
    <t>Kindergarten Welcome</t>
  </si>
  <si>
    <t>CD (1.5% 8 months, .5% 8months)</t>
  </si>
  <si>
    <t>ANTICIPATE
USING</t>
  </si>
  <si>
    <t>UNUSED
ROLLFWD</t>
  </si>
  <si>
    <t>Pass Through - Drama</t>
  </si>
  <si>
    <t>Pass Through - Drama Scholarships/Payouts</t>
  </si>
  <si>
    <t>report due in Spring</t>
  </si>
  <si>
    <t>PTA Meeting Support-Other</t>
  </si>
  <si>
    <t>Library</t>
  </si>
  <si>
    <t>Student Support/Emergency Funds</t>
  </si>
  <si>
    <t>Future Friends Fund</t>
  </si>
  <si>
    <t>Estimate budget (the 2022-2023 budget has not been drafted, finalized, proposed or approved)</t>
  </si>
  <si>
    <t>Uncashed Checks/Pmts</t>
  </si>
  <si>
    <t>SACAJAWEA PTA'S MONTHLY FINANCIAL STATEMENT</t>
  </si>
  <si>
    <t>VARIANCE</t>
  </si>
  <si>
    <t>UNUSED /
ROLLFWD</t>
  </si>
  <si>
    <r>
      <rPr>
        <rFont val="Calibri"/>
        <color theme="1"/>
        <sz val="11.0"/>
      </rPr>
      <t xml:space="preserve">Net - Membership Dues </t>
    </r>
    <r>
      <rPr>
        <rFont val="Calibri"/>
        <i/>
        <color theme="1"/>
        <sz val="11.0"/>
      </rPr>
      <t>(@$25/family or $13/person)</t>
    </r>
  </si>
  <si>
    <t>Grant - National PTA Food Insecurity</t>
  </si>
  <si>
    <t>Grant - Windermere</t>
  </si>
  <si>
    <t>Alumni Scholarship</t>
  </si>
  <si>
    <t>not net</t>
  </si>
  <si>
    <t>fundraising</t>
  </si>
  <si>
    <t>art festival - with stations</t>
  </si>
  <si>
    <t>Closure Family Support</t>
  </si>
  <si>
    <t>Future Friends</t>
  </si>
  <si>
    <t xml:space="preserve">Net - Membership Dues paid to WSPTA/National PTA/Council </t>
  </si>
  <si>
    <t>Grant - National PTA Food Insecurity Payouts</t>
  </si>
  <si>
    <t>Net - Closure Family Support</t>
  </si>
  <si>
    <t>Annual Corporate Renewal (SOS Nonprofit)</t>
  </si>
  <si>
    <t>eFiling Tax Return Fees</t>
  </si>
  <si>
    <t>PTA Meeting Support-ASL</t>
  </si>
  <si>
    <r>
      <rPr>
        <rFont val="Calibri"/>
        <color theme="1"/>
        <sz val="11.0"/>
      </rPr>
      <t xml:space="preserve">Student Support/Emergency Funds </t>
    </r>
    <r>
      <rPr>
        <rFont val="Calibri"/>
        <color theme="1"/>
        <sz val="8.0"/>
      </rPr>
      <t>(supplement to Right Now Right Need Fund)</t>
    </r>
  </si>
  <si>
    <t>Multi-Arts (Artist in Residence and 2-3 Assemblies)</t>
  </si>
  <si>
    <t>Draft budget (the 2021-2022 budget has not been finalized, proposed or approved)</t>
  </si>
  <si>
    <t>Minor, HSDC, N MacKenzie, C Shanahan, D Manaois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</si>
</sst>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_);[Red]\(&quot;$&quot;#,##0\)"/>
    <numFmt numFmtId="166" formatCode="0.0%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>
      <i/>
      <sz val="11.0"/>
      <color theme="1"/>
      <name val="Calibri"/>
    </font>
    <font>
      <sz val="11.0"/>
      <color theme="1"/>
      <name val="Calibri"/>
    </font>
    <font>
      <b/>
      <sz val="9.0"/>
      <color theme="1"/>
      <name val="Calibri"/>
    </font>
    <font>
      <b/>
      <sz val="10.0"/>
      <color theme="1"/>
      <name val="Calibri"/>
    </font>
    <font>
      <b/>
      <i/>
      <sz val="10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i/>
      <sz val="11.0"/>
      <color theme="1"/>
      <name val="Calibri"/>
    </font>
    <font>
      <i/>
      <sz val="10.0"/>
      <color rgb="FFFF0000"/>
      <name val="Calibri"/>
    </font>
    <font>
      <b/>
      <i/>
      <sz val="10.0"/>
      <color rgb="FFFF0000"/>
      <name val="Calibri"/>
    </font>
    <font>
      <b/>
      <sz val="10.0"/>
      <color rgb="FFFF0000"/>
      <name val="Calibri"/>
    </font>
    <font>
      <sz val="10.0"/>
      <color rgb="FFFF0000"/>
      <name val="Calibri"/>
    </font>
    <font>
      <b/>
      <i/>
      <sz val="12.0"/>
      <color theme="1"/>
      <name val="Calibri"/>
    </font>
    <font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</fills>
  <borders count="9">
    <border/>
    <border>
      <left/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164" xfId="0" applyFont="1" applyNumberFormat="1"/>
    <xf borderId="0" fillId="0" fontId="4" numFmtId="0" xfId="0" applyFont="1"/>
    <xf borderId="0" fillId="0" fontId="1" numFmtId="0" xfId="0" applyFont="1"/>
    <xf borderId="0" fillId="0" fontId="5" numFmtId="0" xfId="0" applyFont="1"/>
    <xf quotePrefix="1" borderId="0" fillId="0" fontId="5" numFmtId="0" xfId="0" applyAlignment="1" applyFont="1">
      <alignment horizontal="center"/>
    </xf>
    <xf quotePrefix="1" borderId="0" fillId="0" fontId="5" numFmtId="15" xfId="0" applyAlignment="1" applyFont="1" applyNumberFormat="1">
      <alignment horizontal="center"/>
    </xf>
    <xf quotePrefix="1" borderId="0" fillId="0" fontId="5" numFmtId="1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15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5" numFmtId="164" xfId="0" applyAlignment="1" applyFont="1" applyNumberForma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0" fontId="7" numFmtId="0" xfId="0" applyFont="1"/>
    <xf borderId="0" fillId="0" fontId="3" numFmtId="15" xfId="0" applyAlignment="1" applyFont="1" applyNumberFormat="1">
      <alignment horizontal="center"/>
    </xf>
    <xf borderId="1" fillId="2" fontId="8" numFmtId="0" xfId="0" applyAlignment="1" applyBorder="1" applyFill="1" applyFont="1">
      <alignment horizontal="left"/>
    </xf>
    <xf borderId="1" fillId="2" fontId="3" numFmtId="0" xfId="0" applyBorder="1" applyFont="1"/>
    <xf borderId="0" fillId="0" fontId="9" numFmtId="0" xfId="0" applyFont="1"/>
    <xf borderId="0" fillId="0" fontId="3" numFmtId="0" xfId="0" applyAlignment="1" applyFont="1">
      <alignment horizontal="left"/>
    </xf>
    <xf borderId="0" fillId="0" fontId="2" numFmtId="164" xfId="0" applyFont="1" applyNumberFormat="1"/>
    <xf borderId="1" fillId="2" fontId="3" numFmtId="164" xfId="0" applyBorder="1" applyFont="1" applyNumberFormat="1"/>
    <xf borderId="2" fillId="0" fontId="8" numFmtId="0" xfId="0" applyBorder="1" applyFont="1"/>
    <xf borderId="3" fillId="0" fontId="3" numFmtId="0" xfId="0" applyBorder="1" applyFont="1"/>
    <xf borderId="3" fillId="0" fontId="8" numFmtId="0" xfId="0" applyBorder="1" applyFont="1"/>
    <xf borderId="3" fillId="0" fontId="8" numFmtId="164" xfId="0" applyBorder="1" applyFont="1" applyNumberFormat="1"/>
    <xf borderId="0" fillId="0" fontId="8" numFmtId="164" xfId="0" applyFont="1" applyNumberFormat="1"/>
    <xf borderId="0" fillId="0" fontId="10" numFmtId="164" xfId="0" applyFont="1" applyNumberFormat="1"/>
    <xf borderId="0" fillId="0" fontId="11" numFmtId="0" xfId="0" applyAlignment="1" applyFont="1">
      <alignment vertical="top"/>
    </xf>
    <xf borderId="0" fillId="0" fontId="12" numFmtId="0" xfId="0" applyAlignment="1" applyFont="1">
      <alignment vertical="top"/>
    </xf>
    <xf borderId="0" fillId="0" fontId="12" numFmtId="164" xfId="0" applyAlignment="1" applyFont="1" applyNumberFormat="1">
      <alignment vertical="top"/>
    </xf>
    <xf borderId="0" fillId="0" fontId="11" numFmtId="164" xfId="0" applyAlignment="1" applyFont="1" applyNumberFormat="1">
      <alignment vertical="top"/>
    </xf>
    <xf borderId="0" fillId="0" fontId="13" numFmtId="164" xfId="0" applyAlignment="1" applyFont="1" applyNumberFormat="1">
      <alignment vertical="top"/>
    </xf>
    <xf borderId="1" fillId="3" fontId="8" numFmtId="0" xfId="0" applyAlignment="1" applyBorder="1" applyFill="1" applyFont="1">
      <alignment horizontal="left"/>
    </xf>
    <xf borderId="1" fillId="3" fontId="3" numFmtId="0" xfId="0" applyBorder="1" applyFont="1"/>
    <xf borderId="1" fillId="3" fontId="3" numFmtId="164" xfId="0" applyBorder="1" applyFont="1" applyNumberFormat="1"/>
    <xf borderId="1" fillId="3" fontId="8" numFmtId="164" xfId="0" applyBorder="1" applyFont="1" applyNumberFormat="1"/>
    <xf borderId="0" fillId="0" fontId="2" numFmtId="10" xfId="0" applyFont="1" applyNumberFormat="1"/>
    <xf borderId="1" fillId="4" fontId="8" numFmtId="0" xfId="0" applyAlignment="1" applyBorder="1" applyFill="1" applyFont="1">
      <alignment horizontal="left"/>
    </xf>
    <xf borderId="1" fillId="4" fontId="3" numFmtId="0" xfId="0" applyBorder="1" applyFont="1"/>
    <xf borderId="1" fillId="4" fontId="3" numFmtId="164" xfId="0" applyBorder="1" applyFont="1" applyNumberFormat="1"/>
    <xf borderId="1" fillId="4" fontId="8" numFmtId="164" xfId="0" applyBorder="1" applyFont="1" applyNumberFormat="1"/>
    <xf borderId="0" fillId="0" fontId="3" numFmtId="0" xfId="0" applyFont="1"/>
    <xf borderId="1" fillId="5" fontId="8" numFmtId="0" xfId="0" applyAlignment="1" applyBorder="1" applyFill="1" applyFont="1">
      <alignment horizontal="left"/>
    </xf>
    <xf borderId="1" fillId="5" fontId="3" numFmtId="0" xfId="0" applyBorder="1" applyFont="1"/>
    <xf borderId="1" fillId="5" fontId="3" numFmtId="164" xfId="0" applyBorder="1" applyFont="1" applyNumberFormat="1"/>
    <xf borderId="1" fillId="5" fontId="8" numFmtId="164" xfId="0" applyBorder="1" applyFont="1" applyNumberFormat="1"/>
    <xf borderId="0" fillId="0" fontId="3" numFmtId="165" xfId="0" applyFont="1" applyNumberFormat="1"/>
    <xf borderId="1" fillId="6" fontId="8" numFmtId="0" xfId="0" applyAlignment="1" applyBorder="1" applyFill="1" applyFont="1">
      <alignment horizontal="left"/>
    </xf>
    <xf borderId="1" fillId="6" fontId="3" numFmtId="0" xfId="0" applyBorder="1" applyFont="1"/>
    <xf borderId="1" fillId="6" fontId="3" numFmtId="164" xfId="0" applyBorder="1" applyFont="1" applyNumberFormat="1"/>
    <xf borderId="1" fillId="6" fontId="8" numFmtId="164" xfId="0" applyBorder="1" applyFont="1" applyNumberFormat="1"/>
    <xf borderId="1" fillId="7" fontId="8" numFmtId="0" xfId="0" applyAlignment="1" applyBorder="1" applyFill="1" applyFont="1">
      <alignment horizontal="left"/>
    </xf>
    <xf borderId="1" fillId="7" fontId="3" numFmtId="0" xfId="0" applyBorder="1" applyFont="1"/>
    <xf borderId="1" fillId="7" fontId="3" numFmtId="164" xfId="0" applyBorder="1" applyFont="1" applyNumberFormat="1"/>
    <xf borderId="1" fillId="7" fontId="8" numFmtId="164" xfId="0" applyBorder="1" applyFont="1" applyNumberFormat="1"/>
    <xf borderId="0" fillId="0" fontId="11" numFmtId="166" xfId="0" applyAlignment="1" applyFont="1" applyNumberFormat="1">
      <alignment vertical="top"/>
    </xf>
    <xf borderId="0" fillId="0" fontId="14" numFmtId="164" xfId="0" applyAlignment="1" applyFont="1" applyNumberFormat="1">
      <alignment vertical="top"/>
    </xf>
    <xf borderId="2" fillId="0" fontId="7" numFmtId="0" xfId="0" applyBorder="1" applyFont="1"/>
    <xf borderId="3" fillId="0" fontId="7" numFmtId="0" xfId="0" applyBorder="1" applyFont="1"/>
    <xf borderId="3" fillId="0" fontId="7" numFmtId="164" xfId="0" applyBorder="1" applyFont="1" applyNumberFormat="1"/>
    <xf borderId="0" fillId="0" fontId="7" numFmtId="164" xfId="0" applyFont="1" applyNumberFormat="1"/>
    <xf borderId="0" fillId="0" fontId="15" numFmtId="164" xfId="0" applyFont="1" applyNumberFormat="1"/>
    <xf borderId="0" fillId="0" fontId="8" numFmtId="0" xfId="0" applyFont="1"/>
    <xf borderId="4" fillId="0" fontId="2" numFmtId="164" xfId="0" applyBorder="1" applyFont="1" applyNumberFormat="1"/>
    <xf borderId="5" fillId="0" fontId="2" numFmtId="164" xfId="0" applyBorder="1" applyFont="1" applyNumberFormat="1"/>
    <xf borderId="4" fillId="0" fontId="8" numFmtId="0" xfId="0" applyBorder="1" applyFont="1"/>
    <xf borderId="4" fillId="0" fontId="16" numFmtId="0" xfId="0" applyAlignment="1" applyBorder="1" applyFont="1">
      <alignment horizontal="center"/>
    </xf>
    <xf borderId="4" fillId="0" fontId="16" numFmtId="15" xfId="0" applyAlignment="1" applyBorder="1" applyFont="1" applyNumberFormat="1">
      <alignment horizontal="center"/>
    </xf>
    <xf borderId="4" fillId="0" fontId="16" numFmtId="14" xfId="0" applyAlignment="1" applyBorder="1" applyFont="1" applyNumberFormat="1">
      <alignment horizontal="center"/>
    </xf>
    <xf borderId="4" fillId="0" fontId="3" numFmtId="164" xfId="0" applyBorder="1" applyFont="1" applyNumberFormat="1"/>
    <xf borderId="6" fillId="4" fontId="3" numFmtId="0" xfId="0" applyAlignment="1" applyBorder="1" applyFont="1">
      <alignment horizontal="left"/>
    </xf>
    <xf borderId="0" fillId="0" fontId="3" numFmtId="166" xfId="0" applyFont="1" applyNumberFormat="1"/>
    <xf borderId="0" fillId="0" fontId="3" numFmtId="164" xfId="0" applyAlignment="1" applyFont="1" applyNumberFormat="1">
      <alignment horizontal="center" shrinkToFit="0" wrapText="1"/>
    </xf>
    <xf borderId="7" fillId="0" fontId="3" numFmtId="164" xfId="0" applyBorder="1" applyFont="1" applyNumberFormat="1"/>
    <xf quotePrefix="1" borderId="0" fillId="0" fontId="8" numFmtId="0" xfId="0" applyAlignment="1" applyFont="1">
      <alignment horizontal="center"/>
    </xf>
    <xf quotePrefix="1" borderId="0" fillId="0" fontId="8" numFmtId="15" xfId="0" applyAlignment="1" applyFont="1" applyNumberFormat="1">
      <alignment horizontal="center"/>
    </xf>
    <xf quotePrefix="1" borderId="0" fillId="0" fontId="8" numFmtId="1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10" numFmtId="0" xfId="0" applyAlignment="1" applyFont="1">
      <alignment horizontal="center" shrinkToFit="0" wrapText="1"/>
    </xf>
    <xf borderId="1" fillId="3" fontId="2" numFmtId="164" xfId="0" applyBorder="1" applyFont="1" applyNumberFormat="1"/>
    <xf borderId="1" fillId="4" fontId="2" numFmtId="164" xfId="0" applyBorder="1" applyFont="1" applyNumberFormat="1"/>
    <xf borderId="1" fillId="5" fontId="2" numFmtId="164" xfId="0" applyBorder="1" applyFont="1" applyNumberFormat="1"/>
    <xf borderId="1" fillId="6" fontId="2" numFmtId="164" xfId="0" applyBorder="1" applyFont="1" applyNumberFormat="1"/>
    <xf borderId="1" fillId="7" fontId="2" numFmtId="164" xfId="0" applyBorder="1" applyFont="1" applyNumberFormat="1"/>
    <xf borderId="8" fillId="0" fontId="10" numFmtId="164" xfId="0" applyBorder="1" applyFont="1" applyNumberFormat="1"/>
    <xf borderId="8" fillId="0" fontId="7" numFmtId="164" xfId="0" applyBorder="1" applyFont="1" applyNumberFormat="1"/>
    <xf borderId="0" fillId="0" fontId="3" numFmtId="10" xfId="0" applyFont="1" applyNumberFormat="1"/>
    <xf borderId="0" fillId="0" fontId="3" numFmtId="9" xfId="0" applyFont="1" applyNumberFormat="1"/>
    <xf borderId="5" fillId="0" fontId="3" numFmtId="164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757575"/>
                </a:solidFill>
                <a:latin typeface="+mn-lt"/>
              </a:defRPr>
            </a:pPr>
            <a:r>
              <a:rPr b="1" i="0" sz="1600">
                <a:solidFill>
                  <a:srgbClr val="757575"/>
                </a:solidFill>
                <a:latin typeface="+mn-lt"/>
              </a:rPr>
              <a:t>WHERE THE MONEY GOES</a:t>
            </a:r>
          </a:p>
        </c:rich>
      </c:tx>
      <c:layout>
        <c:manualLayout>
          <c:xMode val="edge"/>
          <c:yMode val="edge"/>
          <c:x val="0.017468780527994544"/>
          <c:y val="0.0460652498344593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dLbl>
              <c:idx val="0"/>
              <c:txPr>
                <a:bodyPr/>
                <a:lstStyle/>
                <a:p>
                  <a:pPr lvl="0">
                    <a:defRPr b="1" i="0" sz="1000">
                      <a:solidFill>
                        <a:srgbClr val="5B9BD5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Pr>
                <a:bodyPr/>
                <a:lstStyle/>
                <a:p>
                  <a:pPr lvl="0">
                    <a:defRPr b="1" i="0" sz="1000">
                      <a:solidFill>
                        <a:srgbClr val="ED7D31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Pr>
                <a:bodyPr/>
                <a:lstStyle/>
                <a:p>
                  <a:pPr lvl="0">
                    <a:defRPr b="1" i="0" sz="1000">
                      <a:solidFill>
                        <a:srgbClr val="A5A5A5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Pr>
                <a:bodyPr/>
                <a:lstStyle/>
                <a:p>
                  <a:pPr lvl="0">
                    <a:defRPr b="1" i="0" sz="1000">
                      <a:solidFill>
                        <a:srgbClr val="FFC000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txPr>
                <a:bodyPr/>
                <a:lstStyle/>
                <a:p>
                  <a:pPr lvl="0">
                    <a:defRPr b="1" i="0" sz="1000">
                      <a:solidFill>
                        <a:srgbClr val="4472C4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'Monthly Financial Stmt 20-21'!$B$131:$B$135</c:f>
            </c:strRef>
          </c:cat>
          <c:val>
            <c:numRef>
              <c:f>'Monthly Financial Stmt 20-21'!$M$131:$M$135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97</xdr:row>
      <xdr:rowOff>66675</xdr:rowOff>
    </xdr:from>
    <xdr:ext cx="17830800" cy="2466975"/>
    <xdr:graphicFrame>
      <xdr:nvGraphicFramePr>
        <xdr:cNvPr id="19948955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 outlineLevelCol="1"/>
  <cols>
    <col customWidth="1" min="1" max="1" width="3.57"/>
    <col customWidth="1" min="2" max="2" width="41.43"/>
    <col customWidth="1" hidden="1" min="3" max="3" width="12.71" outlineLevel="1"/>
    <col customWidth="1" hidden="1" min="4" max="5" width="12.57" outlineLevel="1"/>
    <col collapsed="1" customWidth="1" hidden="1" min="6" max="6" width="12.57"/>
    <col customWidth="1" min="7" max="7" width="12.57" outlineLevel="1"/>
    <col customWidth="1" min="8" max="8" width="12.71" outlineLevel="1"/>
    <col customWidth="1" min="9" max="9" width="12.57" outlineLevel="1"/>
    <col customWidth="1" min="10" max="10" width="13.57" outlineLevel="1"/>
    <col customWidth="1" min="11" max="12" width="12.57" outlineLevel="1"/>
    <col customWidth="1" min="13" max="13" width="12.71" outlineLevel="1"/>
    <col customWidth="1" min="14" max="14" width="13.43" outlineLevel="1"/>
    <col customWidth="1" min="15" max="15" width="12.57" outlineLevel="1"/>
    <col customWidth="1" min="16" max="16" width="13.57"/>
    <col customWidth="1" min="17" max="17" width="11.57"/>
    <col customWidth="1" min="18" max="18" width="10.71"/>
    <col customWidth="1" min="19" max="19" width="12.14"/>
    <col customWidth="1" min="20" max="20" width="9.57"/>
    <col customWidth="1" min="21" max="21" width="8.71"/>
    <col customWidth="1" hidden="1" min="22" max="22" width="9.14"/>
    <col customWidth="1" min="23" max="26" width="8.71"/>
  </cols>
  <sheetData>
    <row r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2"/>
      <c r="U1" s="3"/>
    </row>
    <row r="2" ht="30.0" customHeight="1">
      <c r="A2" s="4" t="s">
        <v>1</v>
      </c>
      <c r="B2" s="5"/>
      <c r="C2" s="6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7" t="s">
        <v>8</v>
      </c>
      <c r="J2" s="9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11" t="s">
        <v>17</v>
      </c>
      <c r="S2" s="10" t="s">
        <v>18</v>
      </c>
      <c r="T2" s="12" t="s">
        <v>19</v>
      </c>
      <c r="U2" s="13" t="s">
        <v>20</v>
      </c>
      <c r="V2" s="14"/>
    </row>
    <row r="3" ht="24.75" customHeight="1">
      <c r="A3" s="15" t="s">
        <v>21</v>
      </c>
      <c r="I3" s="16"/>
      <c r="J3" s="16"/>
      <c r="T3" s="2"/>
      <c r="U3" s="3"/>
    </row>
    <row r="4" ht="15.0" customHeight="1">
      <c r="A4" s="17" t="s">
        <v>22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T4" s="2"/>
      <c r="U4" s="3"/>
    </row>
    <row r="5" ht="14.25" customHeight="1">
      <c r="A5" s="19">
        <v>1.0</v>
      </c>
      <c r="B5" s="20" t="s">
        <v>23</v>
      </c>
      <c r="D5" s="3"/>
      <c r="E5" s="3">
        <v>48.25</v>
      </c>
      <c r="F5" s="3">
        <v>1205.24</v>
      </c>
      <c r="G5" s="3">
        <v>481.39</v>
      </c>
      <c r="H5" s="3">
        <v>12.32</v>
      </c>
      <c r="I5" s="3"/>
      <c r="J5" s="3"/>
      <c r="K5" s="3"/>
      <c r="L5" s="3"/>
      <c r="M5" s="3"/>
      <c r="N5" s="3"/>
      <c r="O5" s="3"/>
      <c r="P5" s="3">
        <f t="shared" ref="P5:P7" si="1">SUM(D5:O5)</f>
        <v>1747.2</v>
      </c>
      <c r="Q5" s="3"/>
      <c r="S5" s="3"/>
      <c r="T5" s="21"/>
      <c r="U5" s="3"/>
    </row>
    <row r="6" ht="14.25" customHeight="1">
      <c r="A6" s="19">
        <f>A5+1</f>
        <v>2</v>
      </c>
      <c r="B6" s="20" t="s">
        <v>24</v>
      </c>
      <c r="D6" s="3"/>
      <c r="E6" s="3"/>
      <c r="F6" s="3"/>
      <c r="G6" s="3">
        <v>1430.12</v>
      </c>
      <c r="H6" s="3"/>
      <c r="I6" s="3"/>
      <c r="J6" s="3"/>
      <c r="K6" s="3"/>
      <c r="L6" s="3"/>
      <c r="M6" s="3"/>
      <c r="N6" s="3"/>
      <c r="O6" s="3"/>
      <c r="P6" s="3">
        <f t="shared" si="1"/>
        <v>1430.12</v>
      </c>
      <c r="Q6" s="3"/>
      <c r="S6" s="3"/>
      <c r="T6" s="21"/>
      <c r="U6" s="3"/>
    </row>
    <row r="7" ht="14.25" customHeight="1">
      <c r="A7" s="19">
        <v>3.0</v>
      </c>
      <c r="B7" s="20" t="s">
        <v>25</v>
      </c>
      <c r="D7" s="3"/>
      <c r="E7" s="3"/>
      <c r="F7" s="3">
        <v>104.55</v>
      </c>
      <c r="G7" s="3">
        <v>863.0</v>
      </c>
      <c r="H7" s="3"/>
      <c r="I7" s="3"/>
      <c r="J7" s="3"/>
      <c r="K7" s="3"/>
      <c r="L7" s="3"/>
      <c r="M7" s="3"/>
      <c r="N7" s="3"/>
      <c r="O7" s="3"/>
      <c r="P7" s="3">
        <f t="shared" si="1"/>
        <v>967.55</v>
      </c>
      <c r="Q7" s="3"/>
      <c r="S7" s="3"/>
      <c r="T7" s="21"/>
      <c r="U7" s="3"/>
    </row>
    <row r="8" ht="14.25" customHeight="1">
      <c r="A8" s="19">
        <v>4.0</v>
      </c>
      <c r="B8" s="20" t="s">
        <v>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3"/>
      <c r="T8" s="21"/>
      <c r="U8" s="3"/>
    </row>
    <row r="9" ht="14.25" customHeight="1">
      <c r="A9" s="19">
        <v>5.0</v>
      </c>
      <c r="B9" s="20" t="s">
        <v>27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ref="P9:P10" si="2">SUM(D9:O9)</f>
        <v>0</v>
      </c>
      <c r="Q9" s="3"/>
      <c r="S9" s="3"/>
      <c r="T9" s="21"/>
      <c r="U9" s="3"/>
    </row>
    <row r="10" ht="14.25" customHeight="1">
      <c r="A10" s="19">
        <f>A9+1</f>
        <v>6</v>
      </c>
      <c r="B10" s="20" t="s">
        <v>28</v>
      </c>
      <c r="D10" s="3">
        <v>0.98</v>
      </c>
      <c r="E10" s="3">
        <v>0.98</v>
      </c>
      <c r="F10" s="3">
        <v>0.91</v>
      </c>
      <c r="G10" s="3">
        <v>1.01</v>
      </c>
      <c r="H10" s="3">
        <v>0.94</v>
      </c>
      <c r="I10" s="3">
        <v>0.91</v>
      </c>
      <c r="J10" s="3"/>
      <c r="K10" s="3"/>
      <c r="L10" s="3"/>
      <c r="M10" s="3"/>
      <c r="N10" s="3"/>
      <c r="O10" s="3"/>
      <c r="P10" s="3">
        <f t="shared" si="2"/>
        <v>5.73</v>
      </c>
      <c r="Q10" s="3"/>
      <c r="S10" s="3"/>
      <c r="T10" s="21"/>
      <c r="U10" s="3"/>
    </row>
    <row r="11" ht="15.0" customHeight="1">
      <c r="A11" s="17" t="s">
        <v>29</v>
      </c>
      <c r="B11" s="17"/>
      <c r="C11" s="1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"/>
      <c r="S11" s="3"/>
      <c r="T11" s="21"/>
      <c r="U11" s="3"/>
    </row>
    <row r="12" ht="14.25" customHeight="1">
      <c r="A12" s="19">
        <f>A10+1</f>
        <v>7</v>
      </c>
      <c r="B12" s="20" t="s">
        <v>30</v>
      </c>
      <c r="D12" s="3">
        <v>691.3</v>
      </c>
      <c r="E12" s="3">
        <v>496.8</v>
      </c>
      <c r="F12" s="3">
        <v>400.0</v>
      </c>
      <c r="G12" s="3">
        <v>400.0</v>
      </c>
      <c r="H12" s="3">
        <v>2303.17</v>
      </c>
      <c r="I12" s="3">
        <v>1463.32</v>
      </c>
      <c r="J12" s="3"/>
      <c r="K12" s="3"/>
      <c r="L12" s="3"/>
      <c r="M12" s="3"/>
      <c r="N12" s="3"/>
      <c r="O12" s="3"/>
      <c r="P12" s="3">
        <f t="shared" ref="P12:P18" si="3">SUM(D12:O12)</f>
        <v>5754.59</v>
      </c>
      <c r="Q12" s="3"/>
      <c r="S12" s="3"/>
      <c r="T12" s="21"/>
      <c r="U12" s="3"/>
    </row>
    <row r="13" ht="14.25" customHeight="1">
      <c r="A13" s="19">
        <f t="shared" ref="A13:A18" si="4">A12+1</f>
        <v>8</v>
      </c>
      <c r="B13" s="20" t="s">
        <v>31</v>
      </c>
      <c r="D13" s="3">
        <v>47.94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3"/>
        <v>47.94</v>
      </c>
      <c r="Q13" s="3"/>
      <c r="S13" s="3"/>
      <c r="T13" s="21"/>
      <c r="U13" s="3"/>
    </row>
    <row r="14" ht="14.25" customHeight="1">
      <c r="A14" s="19">
        <f t="shared" si="4"/>
        <v>9</v>
      </c>
      <c r="B14" s="20" t="s">
        <v>32</v>
      </c>
      <c r="D14" s="3"/>
      <c r="E14" s="3"/>
      <c r="F14" s="3"/>
      <c r="G14" s="3">
        <v>4334.0</v>
      </c>
      <c r="H14" s="3">
        <v>17998.62</v>
      </c>
      <c r="I14" s="3"/>
      <c r="J14" s="3"/>
      <c r="K14" s="3"/>
      <c r="L14" s="3"/>
      <c r="M14" s="3"/>
      <c r="N14" s="3"/>
      <c r="O14" s="3"/>
      <c r="P14" s="3">
        <f t="shared" si="3"/>
        <v>22332.62</v>
      </c>
      <c r="Q14" s="3"/>
      <c r="R14" s="3"/>
      <c r="S14" s="3"/>
      <c r="T14" s="21"/>
      <c r="U14" s="3"/>
    </row>
    <row r="15" ht="14.25" customHeight="1">
      <c r="A15" s="19">
        <f t="shared" si="4"/>
        <v>10</v>
      </c>
      <c r="B15" s="20" t="s">
        <v>33</v>
      </c>
      <c r="D15" s="3"/>
      <c r="E15" s="3"/>
      <c r="F15" s="3"/>
      <c r="G15" s="3">
        <v>1042.35</v>
      </c>
      <c r="H15" s="3">
        <v>1707.88</v>
      </c>
      <c r="I15" s="3"/>
      <c r="J15" s="3"/>
      <c r="K15" s="3"/>
      <c r="L15" s="3"/>
      <c r="M15" s="3"/>
      <c r="N15" s="3"/>
      <c r="O15" s="3"/>
      <c r="P15" s="3">
        <f t="shared" si="3"/>
        <v>2750.23</v>
      </c>
      <c r="Q15" s="3"/>
      <c r="R15" s="3"/>
      <c r="S15" s="3"/>
      <c r="T15" s="21"/>
      <c r="U15" s="3"/>
    </row>
    <row r="16" ht="14.25" customHeight="1">
      <c r="A16" s="19">
        <f t="shared" si="4"/>
        <v>11</v>
      </c>
      <c r="B16" s="20" t="s">
        <v>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3"/>
        <v>0</v>
      </c>
      <c r="Q16" s="3"/>
      <c r="S16" s="3"/>
      <c r="T16" s="21"/>
      <c r="U16" s="3"/>
    </row>
    <row r="17" ht="14.25" customHeight="1">
      <c r="A17" s="19">
        <f t="shared" si="4"/>
        <v>12</v>
      </c>
      <c r="B17" s="20" t="s">
        <v>35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3"/>
        <v>0</v>
      </c>
      <c r="Q17" s="3"/>
      <c r="S17" s="3"/>
      <c r="T17" s="21"/>
      <c r="U17" s="3"/>
    </row>
    <row r="18" ht="14.25" customHeight="1">
      <c r="A18" s="19">
        <f t="shared" si="4"/>
        <v>13</v>
      </c>
      <c r="B18" s="20" t="s">
        <v>36</v>
      </c>
      <c r="D18" s="3"/>
      <c r="E18" s="3"/>
      <c r="F18" s="3">
        <v>25.0</v>
      </c>
      <c r="G18" s="3"/>
      <c r="H18" s="3"/>
      <c r="I18" s="3"/>
      <c r="J18" s="3"/>
      <c r="K18" s="3"/>
      <c r="L18" s="3"/>
      <c r="M18" s="3"/>
      <c r="N18" s="3"/>
      <c r="O18" s="3"/>
      <c r="P18" s="3">
        <f t="shared" si="3"/>
        <v>25</v>
      </c>
      <c r="Q18" s="3"/>
      <c r="R18" s="3"/>
      <c r="S18" s="3"/>
      <c r="T18" s="21"/>
      <c r="U18" s="3"/>
    </row>
    <row r="19" ht="14.25" customHeight="1">
      <c r="A19" s="19">
        <v>14.0</v>
      </c>
      <c r="B19" s="20" t="s">
        <v>37</v>
      </c>
      <c r="D19" s="3"/>
      <c r="E19" s="3"/>
      <c r="F19" s="3"/>
      <c r="G19" s="3"/>
      <c r="H19" s="3">
        <v>1407.69</v>
      </c>
      <c r="I19" s="3">
        <v>289.8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21"/>
      <c r="U19" s="3"/>
    </row>
    <row r="20" ht="14.25" customHeight="1">
      <c r="A20" s="19">
        <v>15.0</v>
      </c>
      <c r="B20" s="20" t="s">
        <v>38</v>
      </c>
      <c r="D20" s="3"/>
      <c r="E20" s="3"/>
      <c r="F20" s="3">
        <v>80.7</v>
      </c>
      <c r="G20" s="3"/>
      <c r="H20" s="3">
        <v>43.68</v>
      </c>
      <c r="I20" s="3"/>
      <c r="J20" s="3"/>
      <c r="K20" s="3"/>
      <c r="L20" s="3"/>
      <c r="M20" s="3"/>
      <c r="N20" s="3"/>
      <c r="O20" s="3"/>
      <c r="P20" s="3">
        <f t="shared" ref="P20:P22" si="5">SUM(D20:O20)</f>
        <v>124.38</v>
      </c>
      <c r="Q20" s="3"/>
      <c r="S20" s="3"/>
      <c r="T20" s="21"/>
      <c r="U20" s="3"/>
    </row>
    <row r="21" ht="14.25" customHeight="1">
      <c r="A21" s="19">
        <f>A20+1</f>
        <v>16</v>
      </c>
      <c r="B21" s="20" t="s">
        <v>39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5"/>
        <v>0</v>
      </c>
      <c r="Q21" s="3"/>
      <c r="S21" s="3"/>
      <c r="T21" s="21"/>
      <c r="U21" s="3"/>
    </row>
    <row r="22" ht="14.25" customHeight="1">
      <c r="A22" s="23" t="s">
        <v>40</v>
      </c>
      <c r="B22" s="24"/>
      <c r="C22" s="25"/>
      <c r="D22" s="26">
        <f t="shared" ref="D22:O22" si="6">SUM(D5:D21)</f>
        <v>740.22</v>
      </c>
      <c r="E22" s="26">
        <f t="shared" si="6"/>
        <v>546.03</v>
      </c>
      <c r="F22" s="26">
        <f t="shared" si="6"/>
        <v>1816.4</v>
      </c>
      <c r="G22" s="26">
        <f t="shared" si="6"/>
        <v>8551.87</v>
      </c>
      <c r="H22" s="26">
        <f t="shared" si="6"/>
        <v>23474.3</v>
      </c>
      <c r="I22" s="26">
        <f t="shared" si="6"/>
        <v>1754.03</v>
      </c>
      <c r="J22" s="26">
        <f t="shared" si="6"/>
        <v>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6"/>
        <v>0</v>
      </c>
      <c r="P22" s="26">
        <f t="shared" si="5"/>
        <v>36882.85</v>
      </c>
      <c r="Q22" s="27"/>
      <c r="S22" s="27"/>
      <c r="T22" s="28"/>
      <c r="U22" s="27"/>
    </row>
    <row r="23" ht="24.75" customHeight="1">
      <c r="A23" s="29" t="s">
        <v>41</v>
      </c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>
        <f>SUM(P5:P6,P10,P12:P21)-SUM(P26:P27,P32:P36)</f>
        <v>28219.92</v>
      </c>
      <c r="Q23" s="31"/>
      <c r="R23" s="29"/>
      <c r="S23" s="31"/>
      <c r="T23" s="31"/>
      <c r="U23" s="33"/>
      <c r="V23" s="29"/>
      <c r="W23" s="29"/>
      <c r="X23" s="29"/>
      <c r="Y23" s="29"/>
      <c r="Z23" s="29"/>
    </row>
    <row r="24" ht="15.0" customHeight="1">
      <c r="A24" s="15" t="s">
        <v>42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3"/>
      <c r="T24" s="21"/>
      <c r="U24" s="3"/>
    </row>
    <row r="25" ht="15.0" customHeight="1">
      <c r="A25" s="17" t="s">
        <v>43</v>
      </c>
      <c r="B25" s="17"/>
      <c r="C25" s="18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"/>
      <c r="S25" s="3"/>
      <c r="T25" s="21"/>
      <c r="U25" s="3"/>
    </row>
    <row r="26" ht="14.25" customHeight="1">
      <c r="A26" s="19">
        <v>17.0</v>
      </c>
      <c r="B26" s="20" t="s">
        <v>44</v>
      </c>
      <c r="D26" s="3"/>
      <c r="E26" s="3"/>
      <c r="F26" s="3"/>
      <c r="G26" s="3"/>
      <c r="H26" s="3">
        <v>1058.0</v>
      </c>
      <c r="I26" s="3">
        <v>218.5</v>
      </c>
      <c r="J26" s="3"/>
      <c r="K26" s="3"/>
      <c r="L26" s="3"/>
      <c r="M26" s="3"/>
      <c r="N26" s="3"/>
      <c r="O26" s="3"/>
      <c r="P26" s="3">
        <f t="shared" ref="P26:P29" si="7">SUM(D26:O26)</f>
        <v>1276.5</v>
      </c>
      <c r="Q26" s="3"/>
      <c r="S26" s="3"/>
      <c r="T26" s="21"/>
      <c r="U26" s="3"/>
    </row>
    <row r="27" ht="14.25" customHeight="1">
      <c r="A27" s="19">
        <v>18.0</v>
      </c>
      <c r="B27" s="20" t="s">
        <v>45</v>
      </c>
      <c r="D27" s="3"/>
      <c r="E27" s="3"/>
      <c r="F27" s="3"/>
      <c r="G27" s="3"/>
      <c r="H27" s="3"/>
      <c r="I27" s="3">
        <v>0.0</v>
      </c>
      <c r="J27" s="3"/>
      <c r="K27" s="3"/>
      <c r="L27" s="3"/>
      <c r="M27" s="3"/>
      <c r="N27" s="3"/>
      <c r="O27" s="3"/>
      <c r="P27" s="3">
        <f t="shared" si="7"/>
        <v>0</v>
      </c>
      <c r="Q27" s="3"/>
      <c r="S27" s="3"/>
      <c r="T27" s="21"/>
      <c r="U27" s="3"/>
    </row>
    <row r="28" ht="14.25" customHeight="1">
      <c r="A28" s="19">
        <v>19.0</v>
      </c>
      <c r="B28" s="20" t="s">
        <v>25</v>
      </c>
      <c r="D28" s="3"/>
      <c r="E28" s="3"/>
      <c r="F28" s="3"/>
      <c r="G28" s="3"/>
      <c r="H28" s="3"/>
      <c r="J28" s="3"/>
      <c r="K28" s="3"/>
      <c r="L28" s="3"/>
      <c r="M28" s="3"/>
      <c r="N28" s="3"/>
      <c r="O28" s="3"/>
      <c r="P28" s="3">
        <f t="shared" si="7"/>
        <v>0</v>
      </c>
      <c r="Q28" s="3"/>
      <c r="S28" s="3"/>
      <c r="T28" s="21"/>
      <c r="U28" s="3"/>
    </row>
    <row r="29" ht="14.25" customHeight="1">
      <c r="A29" s="19">
        <v>20.0</v>
      </c>
      <c r="B29" s="20" t="s">
        <v>46</v>
      </c>
      <c r="D29" s="3"/>
      <c r="E29" s="3"/>
      <c r="F29" s="3">
        <v>587.1</v>
      </c>
      <c r="G29" s="3"/>
      <c r="H29" s="3"/>
      <c r="J29" s="3"/>
      <c r="K29" s="3"/>
      <c r="L29" s="3"/>
      <c r="M29" s="3"/>
      <c r="N29" s="3"/>
      <c r="O29" s="3"/>
      <c r="P29" s="3">
        <f t="shared" si="7"/>
        <v>587.1</v>
      </c>
      <c r="Q29" s="3"/>
      <c r="S29" s="3"/>
      <c r="T29" s="21"/>
      <c r="U29" s="3"/>
    </row>
    <row r="30" ht="14.25" customHeight="1">
      <c r="A30" s="19">
        <v>21.0</v>
      </c>
      <c r="B30" s="20" t="s">
        <v>37</v>
      </c>
      <c r="D30" s="3"/>
      <c r="E30" s="3"/>
      <c r="F30" s="3"/>
      <c r="G30" s="3"/>
      <c r="H30" s="3"/>
      <c r="J30" s="3"/>
      <c r="K30" s="3"/>
      <c r="L30" s="3"/>
      <c r="M30" s="3"/>
      <c r="N30" s="3"/>
      <c r="O30" s="3"/>
      <c r="P30" s="3"/>
      <c r="Q30" s="3"/>
      <c r="S30" s="3"/>
      <c r="T30" s="21"/>
      <c r="U30" s="3"/>
    </row>
    <row r="31" ht="14.25" customHeight="1">
      <c r="A31" s="19">
        <v>22.0</v>
      </c>
      <c r="B31" s="20" t="s">
        <v>47</v>
      </c>
      <c r="D31" s="3"/>
      <c r="E31" s="3"/>
      <c r="F31" s="3"/>
      <c r="G31" s="3"/>
      <c r="H31" s="3">
        <v>115.67</v>
      </c>
      <c r="J31" s="3"/>
      <c r="K31" s="3"/>
      <c r="L31" s="3"/>
      <c r="M31" s="3"/>
      <c r="N31" s="3"/>
      <c r="O31" s="3"/>
      <c r="P31" s="3"/>
      <c r="Q31" s="3"/>
      <c r="S31" s="3"/>
      <c r="T31" s="21"/>
      <c r="U31" s="3"/>
    </row>
    <row r="32" ht="14.25" customHeight="1">
      <c r="A32" s="19">
        <v>23.0</v>
      </c>
      <c r="B32" s="20" t="s">
        <v>48</v>
      </c>
      <c r="D32" s="3"/>
      <c r="E32" s="3"/>
      <c r="F32" s="3"/>
      <c r="G32" s="3"/>
      <c r="H32" s="3">
        <v>1546.01</v>
      </c>
      <c r="I32" s="3"/>
      <c r="J32" s="3"/>
      <c r="K32" s="3"/>
      <c r="L32" s="3"/>
      <c r="M32" s="3"/>
      <c r="N32" s="3"/>
      <c r="O32" s="3"/>
      <c r="P32" s="3">
        <f t="shared" ref="P32:P36" si="8">SUM(D32:O32)</f>
        <v>1546.01</v>
      </c>
      <c r="Q32" s="3"/>
      <c r="S32" s="3"/>
      <c r="T32" s="21"/>
      <c r="U32" s="3"/>
    </row>
    <row r="33" ht="14.25" customHeight="1">
      <c r="A33" s="19">
        <v>24.0</v>
      </c>
      <c r="B33" s="20" t="s">
        <v>49</v>
      </c>
      <c r="D33" s="3"/>
      <c r="E33" s="3"/>
      <c r="F33" s="3"/>
      <c r="G33" s="3"/>
      <c r="H33" s="3"/>
      <c r="I33" s="3">
        <v>3175.38</v>
      </c>
      <c r="J33" s="3"/>
      <c r="K33" s="3"/>
      <c r="L33" s="3"/>
      <c r="M33" s="3"/>
      <c r="N33" s="3"/>
      <c r="O33" s="3"/>
      <c r="P33" s="3">
        <f t="shared" si="8"/>
        <v>3175.38</v>
      </c>
      <c r="Q33" s="3"/>
      <c r="S33" s="3"/>
      <c r="T33" s="21"/>
      <c r="U33" s="3"/>
    </row>
    <row r="34" ht="14.25" customHeight="1">
      <c r="A34" s="19">
        <f t="shared" ref="A34:A36" si="9">A33+1</f>
        <v>25</v>
      </c>
      <c r="B34" s="20" t="s">
        <v>50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8"/>
        <v>0</v>
      </c>
      <c r="Q34" s="3"/>
      <c r="S34" s="3"/>
      <c r="T34" s="21"/>
      <c r="U34" s="3"/>
    </row>
    <row r="35" ht="14.25" customHeight="1">
      <c r="A35" s="19">
        <f t="shared" si="9"/>
        <v>26</v>
      </c>
      <c r="B35" s="20" t="s">
        <v>51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8"/>
        <v>0</v>
      </c>
      <c r="Q35" s="3"/>
      <c r="S35" s="3"/>
      <c r="T35" s="21"/>
      <c r="U35" s="3"/>
    </row>
    <row r="36" ht="14.25" customHeight="1">
      <c r="A36" s="19">
        <f t="shared" si="9"/>
        <v>27</v>
      </c>
      <c r="B36" s="20" t="s">
        <v>52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8"/>
        <v>0</v>
      </c>
      <c r="Q36" s="3"/>
      <c r="S36" s="3"/>
      <c r="T36" s="21"/>
      <c r="U36" s="3"/>
    </row>
    <row r="37" ht="15.0" customHeight="1">
      <c r="A37" s="34" t="s">
        <v>53</v>
      </c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>
        <f t="shared" ref="Q37:S37" si="10">SUBTOTAL(9,Q38:Q44)</f>
        <v>1085</v>
      </c>
      <c r="R37" s="37">
        <f t="shared" si="10"/>
        <v>0</v>
      </c>
      <c r="S37" s="37">
        <f t="shared" si="10"/>
        <v>-3392.54</v>
      </c>
      <c r="T37" s="2"/>
      <c r="U37" s="3"/>
    </row>
    <row r="38" ht="14.25" customHeight="1">
      <c r="A38" s="19">
        <v>28.0</v>
      </c>
      <c r="B38" s="20" t="s">
        <v>54</v>
      </c>
      <c r="D38" s="3"/>
      <c r="E38" s="3"/>
      <c r="F38" s="3"/>
      <c r="G38" s="3">
        <v>550.0</v>
      </c>
      <c r="H38" s="3"/>
      <c r="I38" s="3"/>
      <c r="J38" s="3"/>
      <c r="K38" s="3"/>
      <c r="L38" s="3"/>
      <c r="M38" s="3"/>
      <c r="N38" s="3"/>
      <c r="O38" s="3"/>
      <c r="P38" s="3">
        <f t="shared" ref="P38:P44" si="11">SUM(D38:O38)</f>
        <v>550</v>
      </c>
      <c r="Q38" s="3">
        <v>600.0</v>
      </c>
      <c r="S38" s="3">
        <f t="shared" ref="S38:S44" si="12">(Q38+R38)-P38</f>
        <v>50</v>
      </c>
      <c r="T38" s="38">
        <f t="shared" ref="T38:T44" si="13">P38/(Q38+R38)</f>
        <v>0.9166666667</v>
      </c>
      <c r="U38" s="3"/>
    </row>
    <row r="39" ht="14.25" customHeight="1">
      <c r="A39" s="19">
        <f t="shared" ref="A39:A44" si="14">A38+1</f>
        <v>29</v>
      </c>
      <c r="B39" s="20" t="s">
        <v>55</v>
      </c>
      <c r="D39" s="3"/>
      <c r="E39" s="3"/>
      <c r="F39" s="3"/>
      <c r="G39" s="3"/>
      <c r="H39" s="3">
        <v>3828.3</v>
      </c>
      <c r="I39" s="3"/>
      <c r="J39" s="3"/>
      <c r="K39" s="3"/>
      <c r="L39" s="3"/>
      <c r="M39" s="3"/>
      <c r="N39" s="3"/>
      <c r="O39" s="3"/>
      <c r="P39" s="3">
        <f t="shared" si="11"/>
        <v>3828.3</v>
      </c>
      <c r="Q39" s="3">
        <v>100.0</v>
      </c>
      <c r="S39" s="3">
        <f t="shared" si="12"/>
        <v>-3728.3</v>
      </c>
      <c r="T39" s="38">
        <f t="shared" si="13"/>
        <v>38.283</v>
      </c>
      <c r="U39" s="3"/>
    </row>
    <row r="40" ht="14.25" customHeight="1">
      <c r="A40" s="19">
        <f t="shared" si="14"/>
        <v>30</v>
      </c>
      <c r="B40" s="20" t="s">
        <v>56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11"/>
        <v>0</v>
      </c>
      <c r="Q40" s="3">
        <v>40.0</v>
      </c>
      <c r="S40" s="3">
        <f t="shared" si="12"/>
        <v>40</v>
      </c>
      <c r="T40" s="38">
        <f t="shared" si="13"/>
        <v>0</v>
      </c>
      <c r="U40" s="3"/>
    </row>
    <row r="41" ht="14.25" customHeight="1">
      <c r="A41" s="19">
        <f t="shared" si="14"/>
        <v>31</v>
      </c>
      <c r="B41" s="20" t="s">
        <v>57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11"/>
        <v>0</v>
      </c>
      <c r="Q41" s="3">
        <v>10.0</v>
      </c>
      <c r="S41" s="3">
        <f t="shared" si="12"/>
        <v>10</v>
      </c>
      <c r="T41" s="38">
        <f t="shared" si="13"/>
        <v>0</v>
      </c>
      <c r="U41" s="3"/>
    </row>
    <row r="42" ht="14.25" customHeight="1">
      <c r="A42" s="19">
        <f t="shared" si="14"/>
        <v>32</v>
      </c>
      <c r="B42" s="20" t="s">
        <v>58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11"/>
        <v>0</v>
      </c>
      <c r="Q42" s="3">
        <v>100.0</v>
      </c>
      <c r="S42" s="3">
        <f t="shared" si="12"/>
        <v>100</v>
      </c>
      <c r="T42" s="38">
        <f t="shared" si="13"/>
        <v>0</v>
      </c>
      <c r="U42" s="3"/>
    </row>
    <row r="43" ht="14.25" customHeight="1">
      <c r="A43" s="19">
        <f t="shared" si="14"/>
        <v>33</v>
      </c>
      <c r="B43" s="20" t="s">
        <v>59</v>
      </c>
      <c r="D43" s="3">
        <v>33.08</v>
      </c>
      <c r="E43" s="3">
        <v>33.08</v>
      </c>
      <c r="F43" s="3">
        <v>33.08</v>
      </c>
      <c r="G43" s="3"/>
      <c r="H43" s="3"/>
      <c r="I43" s="3"/>
      <c r="J43" s="3"/>
      <c r="K43" s="3"/>
      <c r="L43" s="3"/>
      <c r="M43" s="3"/>
      <c r="N43" s="3"/>
      <c r="O43" s="3"/>
      <c r="P43" s="3">
        <f t="shared" si="11"/>
        <v>99.24</v>
      </c>
      <c r="Q43" s="3">
        <v>175.0</v>
      </c>
      <c r="S43" s="3">
        <f t="shared" si="12"/>
        <v>75.76</v>
      </c>
      <c r="T43" s="38">
        <f t="shared" si="13"/>
        <v>0.5670857143</v>
      </c>
      <c r="U43" s="3"/>
    </row>
    <row r="44" ht="14.25" customHeight="1">
      <c r="A44" s="19">
        <f t="shared" si="14"/>
        <v>34</v>
      </c>
      <c r="B44" s="20" t="s">
        <v>60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11"/>
        <v>0</v>
      </c>
      <c r="Q44" s="3">
        <v>60.0</v>
      </c>
      <c r="S44" s="3">
        <f t="shared" si="12"/>
        <v>60</v>
      </c>
      <c r="T44" s="38">
        <f t="shared" si="13"/>
        <v>0</v>
      </c>
      <c r="U44" s="3"/>
    </row>
    <row r="45" ht="15.0" customHeight="1">
      <c r="A45" s="39" t="s">
        <v>61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>
        <f t="shared" ref="Q45:S45" si="15">SUBTOTAL(9,Q46:Q51)</f>
        <v>6700</v>
      </c>
      <c r="R45" s="42">
        <f t="shared" si="15"/>
        <v>0</v>
      </c>
      <c r="S45" s="42">
        <f t="shared" si="15"/>
        <v>4672.92</v>
      </c>
      <c r="T45" s="2"/>
      <c r="U45" s="3"/>
    </row>
    <row r="46" ht="14.25" customHeight="1">
      <c r="A46" s="19">
        <f>A44+1</f>
        <v>35</v>
      </c>
      <c r="B46" s="20" t="s">
        <v>62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ref="P46:P51" si="16">SUM(D46:O46)</f>
        <v>0</v>
      </c>
      <c r="Q46" s="3">
        <v>2000.0</v>
      </c>
      <c r="S46" s="3">
        <f t="shared" ref="S46:S51" si="17">(Q46+R46)-P46</f>
        <v>2000</v>
      </c>
      <c r="T46" s="38">
        <f t="shared" ref="T46:T51" si="18">P46/(Q46+R46)</f>
        <v>0</v>
      </c>
      <c r="U46" s="3"/>
    </row>
    <row r="47" ht="14.25" customHeight="1">
      <c r="A47" s="19">
        <f t="shared" ref="A47:A51" si="19">A46+1</f>
        <v>36</v>
      </c>
      <c r="B47" s="20" t="s">
        <v>63</v>
      </c>
      <c r="D47" s="3"/>
      <c r="E47" s="3"/>
      <c r="F47" s="3"/>
      <c r="G47" s="3"/>
      <c r="H47" s="3">
        <v>1531.45</v>
      </c>
      <c r="I47" s="3"/>
      <c r="J47" s="3"/>
      <c r="K47" s="3"/>
      <c r="L47" s="3"/>
      <c r="M47" s="3"/>
      <c r="N47" s="3"/>
      <c r="O47" s="3"/>
      <c r="P47" s="3">
        <f t="shared" si="16"/>
        <v>1531.45</v>
      </c>
      <c r="Q47" s="3">
        <v>2200.0</v>
      </c>
      <c r="S47" s="3">
        <f t="shared" si="17"/>
        <v>668.55</v>
      </c>
      <c r="T47" s="38">
        <f t="shared" si="18"/>
        <v>0.6961136364</v>
      </c>
      <c r="U47" s="3"/>
    </row>
    <row r="48" ht="14.25" customHeight="1">
      <c r="A48" s="19">
        <f t="shared" si="19"/>
        <v>37</v>
      </c>
      <c r="B48" s="20" t="s">
        <v>64</v>
      </c>
      <c r="D48" s="3"/>
      <c r="E48" s="3"/>
      <c r="F48" s="3">
        <v>80.0</v>
      </c>
      <c r="G48" s="3"/>
      <c r="H48" s="3"/>
      <c r="I48" s="3"/>
      <c r="J48" s="3"/>
      <c r="K48" s="3"/>
      <c r="L48" s="3"/>
      <c r="M48" s="3"/>
      <c r="N48" s="3"/>
      <c r="O48" s="3"/>
      <c r="P48" s="3">
        <f t="shared" si="16"/>
        <v>80</v>
      </c>
      <c r="Q48" s="3">
        <v>1250.0</v>
      </c>
      <c r="S48" s="3">
        <f t="shared" si="17"/>
        <v>1170</v>
      </c>
      <c r="T48" s="38">
        <f t="shared" si="18"/>
        <v>0.064</v>
      </c>
      <c r="U48" s="3"/>
    </row>
    <row r="49" ht="14.25" customHeight="1">
      <c r="A49" s="19">
        <f t="shared" si="19"/>
        <v>38</v>
      </c>
      <c r="B49" s="20" t="s">
        <v>65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16"/>
        <v>0</v>
      </c>
      <c r="Q49" s="3">
        <v>300.0</v>
      </c>
      <c r="S49" s="3">
        <f t="shared" si="17"/>
        <v>300</v>
      </c>
      <c r="T49" s="38">
        <f t="shared" si="18"/>
        <v>0</v>
      </c>
      <c r="U49" s="3"/>
    </row>
    <row r="50" ht="14.25" customHeight="1">
      <c r="A50" s="19">
        <f t="shared" si="19"/>
        <v>39</v>
      </c>
      <c r="B50" s="20" t="s">
        <v>66</v>
      </c>
      <c r="D50" s="3"/>
      <c r="E50" s="3"/>
      <c r="F50" s="3"/>
      <c r="G50" s="3"/>
      <c r="H50" s="3">
        <v>415.63</v>
      </c>
      <c r="I50" s="3"/>
      <c r="J50" s="3"/>
      <c r="K50" s="3"/>
      <c r="L50" s="3"/>
      <c r="M50" s="3"/>
      <c r="N50" s="3"/>
      <c r="O50" s="3"/>
      <c r="P50" s="3">
        <f t="shared" si="16"/>
        <v>415.63</v>
      </c>
      <c r="Q50" s="3">
        <v>550.0</v>
      </c>
      <c r="S50" s="3">
        <f t="shared" si="17"/>
        <v>134.37</v>
      </c>
      <c r="T50" s="38">
        <f t="shared" si="18"/>
        <v>0.7556909091</v>
      </c>
      <c r="U50" s="3"/>
      <c r="W50" s="43"/>
    </row>
    <row r="51" ht="14.25" customHeight="1">
      <c r="A51" s="19">
        <f t="shared" si="19"/>
        <v>40</v>
      </c>
      <c r="B51" s="20" t="s">
        <v>67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16"/>
        <v>0</v>
      </c>
      <c r="Q51" s="3">
        <v>400.0</v>
      </c>
      <c r="S51" s="3">
        <f t="shared" si="17"/>
        <v>400</v>
      </c>
      <c r="T51" s="38">
        <f t="shared" si="18"/>
        <v>0</v>
      </c>
      <c r="U51" s="3"/>
      <c r="V51" s="43" t="s">
        <v>68</v>
      </c>
    </row>
    <row r="52" ht="15.0" customHeight="1">
      <c r="A52" s="44" t="s">
        <v>69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ref="Q52:S52" si="20">SUBTOTAL(9,Q53:Q66)</f>
        <v>44281.79</v>
      </c>
      <c r="R52" s="47">
        <f t="shared" si="20"/>
        <v>0</v>
      </c>
      <c r="S52" s="47">
        <f t="shared" si="20"/>
        <v>31681.79</v>
      </c>
      <c r="T52" s="2"/>
      <c r="U52" s="3"/>
    </row>
    <row r="53" ht="14.25" customHeight="1">
      <c r="A53" s="19">
        <f>A51+1</f>
        <v>41</v>
      </c>
      <c r="B53" s="20" t="s">
        <v>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ref="P53:P58" si="21">SUM(D53:O53)</f>
        <v>0</v>
      </c>
      <c r="Q53" s="3">
        <v>13033.9</v>
      </c>
      <c r="S53" s="3">
        <f t="shared" ref="S53:S58" si="22">(Q53+R53)-P53</f>
        <v>13033.9</v>
      </c>
      <c r="T53" s="38">
        <f t="shared" ref="T53:T66" si="23">P53/(Q53+R53)</f>
        <v>0</v>
      </c>
      <c r="U53" s="3"/>
    </row>
    <row r="54" ht="14.25" customHeight="1">
      <c r="A54" s="19">
        <f t="shared" ref="A54:A58" si="24">A53+1</f>
        <v>42</v>
      </c>
      <c r="B54" s="20" t="s">
        <v>71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1"/>
        <v>0</v>
      </c>
      <c r="Q54" s="3">
        <v>7667.0</v>
      </c>
      <c r="S54" s="3">
        <f t="shared" si="22"/>
        <v>7667</v>
      </c>
      <c r="T54" s="38">
        <f t="shared" si="23"/>
        <v>0</v>
      </c>
      <c r="U54" s="3"/>
    </row>
    <row r="55" ht="14.25" customHeight="1">
      <c r="A55" s="19">
        <f t="shared" si="24"/>
        <v>43</v>
      </c>
      <c r="B55" s="20" t="s">
        <v>72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1"/>
        <v>0</v>
      </c>
      <c r="Q55" s="3">
        <v>3066.8</v>
      </c>
      <c r="S55" s="3">
        <f t="shared" si="22"/>
        <v>3066.8</v>
      </c>
      <c r="T55" s="38">
        <f t="shared" si="23"/>
        <v>0</v>
      </c>
      <c r="U55" s="3"/>
      <c r="V55" s="43" t="s">
        <v>73</v>
      </c>
    </row>
    <row r="56" ht="14.25" customHeight="1">
      <c r="A56" s="19">
        <f t="shared" si="24"/>
        <v>44</v>
      </c>
      <c r="B56" s="20" t="s">
        <v>74</v>
      </c>
      <c r="D56" s="3"/>
      <c r="E56" s="3"/>
      <c r="F56" s="3">
        <v>8450.0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21"/>
        <v>8450</v>
      </c>
      <c r="Q56" s="3">
        <v>9250.0</v>
      </c>
      <c r="S56" s="3">
        <f t="shared" si="22"/>
        <v>800</v>
      </c>
      <c r="T56" s="38">
        <f t="shared" si="23"/>
        <v>0.9135135135</v>
      </c>
      <c r="U56" s="3"/>
      <c r="V56" s="48" t="s">
        <v>75</v>
      </c>
    </row>
    <row r="57" ht="14.25" customHeight="1">
      <c r="A57" s="19">
        <f t="shared" si="24"/>
        <v>45</v>
      </c>
      <c r="B57" s="20" t="s">
        <v>76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 t="shared" si="21"/>
        <v>0</v>
      </c>
      <c r="Q57" s="3">
        <v>1000.0</v>
      </c>
      <c r="S57" s="3">
        <f t="shared" si="22"/>
        <v>1000</v>
      </c>
      <c r="T57" s="38">
        <f t="shared" si="23"/>
        <v>0</v>
      </c>
      <c r="U57" s="3"/>
    </row>
    <row r="58" ht="14.25" customHeight="1">
      <c r="A58" s="19">
        <f t="shared" si="24"/>
        <v>46</v>
      </c>
      <c r="B58" s="20" t="s">
        <v>77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 t="shared" si="21"/>
        <v>0</v>
      </c>
      <c r="Q58" s="3">
        <v>1914.09</v>
      </c>
      <c r="S58" s="3">
        <f t="shared" si="22"/>
        <v>1914.09</v>
      </c>
      <c r="T58" s="38">
        <f t="shared" si="23"/>
        <v>0</v>
      </c>
      <c r="U58" s="3"/>
      <c r="V58" s="43" t="s">
        <v>78</v>
      </c>
    </row>
    <row r="59" ht="14.25" customHeight="1">
      <c r="A59" s="19">
        <v>42.0</v>
      </c>
      <c r="B59" s="20" t="s">
        <v>79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v>2000.0</v>
      </c>
      <c r="S59" s="3">
        <v>2000.0</v>
      </c>
      <c r="T59" s="38">
        <f t="shared" si="23"/>
        <v>0</v>
      </c>
      <c r="U59" s="3"/>
      <c r="V59" s="43"/>
    </row>
    <row r="60" ht="14.25" customHeight="1">
      <c r="A60" s="19">
        <v>43.0</v>
      </c>
      <c r="B60" s="20" t="s">
        <v>80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ref="P60:P66" si="25">SUM(D60:O60)</f>
        <v>0</v>
      </c>
      <c r="Q60" s="3">
        <v>200.0</v>
      </c>
      <c r="S60" s="3">
        <f t="shared" ref="S60:S66" si="26">(Q60+R60)-P60</f>
        <v>200</v>
      </c>
      <c r="T60" s="38">
        <f t="shared" si="23"/>
        <v>0</v>
      </c>
      <c r="U60" s="3"/>
      <c r="V60" s="43" t="s">
        <v>81</v>
      </c>
    </row>
    <row r="61" ht="14.25" customHeight="1">
      <c r="A61" s="19">
        <v>44.0</v>
      </c>
      <c r="B61" s="20" t="s">
        <v>82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25"/>
        <v>0</v>
      </c>
      <c r="Q61" s="3">
        <v>400.0</v>
      </c>
      <c r="S61" s="3">
        <f t="shared" si="26"/>
        <v>400</v>
      </c>
      <c r="T61" s="38">
        <f t="shared" si="23"/>
        <v>0</v>
      </c>
      <c r="U61" s="3"/>
      <c r="V61" s="43" t="s">
        <v>83</v>
      </c>
    </row>
    <row r="62" ht="14.25" customHeight="1">
      <c r="A62" s="19">
        <f t="shared" ref="A62:A63" si="27">A61+1</f>
        <v>45</v>
      </c>
      <c r="B62" s="20" t="s">
        <v>84</v>
      </c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25"/>
        <v>0</v>
      </c>
      <c r="Q62" s="3">
        <v>250.0</v>
      </c>
      <c r="R62" s="43"/>
      <c r="S62" s="3">
        <f t="shared" si="26"/>
        <v>250</v>
      </c>
      <c r="T62" s="38">
        <f t="shared" si="23"/>
        <v>0</v>
      </c>
      <c r="U62" s="3"/>
      <c r="V62" s="43" t="s">
        <v>85</v>
      </c>
      <c r="W62" s="43"/>
      <c r="X62" s="43"/>
      <c r="Y62" s="43"/>
      <c r="Z62" s="43"/>
    </row>
    <row r="63" ht="14.25" customHeight="1">
      <c r="A63" s="19">
        <f t="shared" si="27"/>
        <v>46</v>
      </c>
      <c r="B63" s="20" t="s">
        <v>86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25"/>
        <v>0</v>
      </c>
      <c r="Q63" s="3">
        <v>500.0</v>
      </c>
      <c r="S63" s="3">
        <f t="shared" si="26"/>
        <v>500</v>
      </c>
      <c r="T63" s="38">
        <f t="shared" si="23"/>
        <v>0</v>
      </c>
      <c r="U63" s="3"/>
      <c r="V63" s="43" t="s">
        <v>87</v>
      </c>
    </row>
    <row r="64" ht="14.25" customHeight="1">
      <c r="A64" s="19">
        <v>47.0</v>
      </c>
      <c r="B64" s="20" t="s">
        <v>88</v>
      </c>
      <c r="D64" s="3"/>
      <c r="E64" s="3"/>
      <c r="F64" s="3"/>
      <c r="G64" s="3"/>
      <c r="H64" s="3"/>
      <c r="I64" s="3">
        <v>3150.0</v>
      </c>
      <c r="J64" s="3"/>
      <c r="K64" s="3"/>
      <c r="L64" s="3"/>
      <c r="M64" s="3"/>
      <c r="N64" s="3"/>
      <c r="O64" s="3"/>
      <c r="P64" s="3">
        <f t="shared" si="25"/>
        <v>3150</v>
      </c>
      <c r="Q64" s="3">
        <v>2000.0</v>
      </c>
      <c r="S64" s="3">
        <f t="shared" si="26"/>
        <v>-1150</v>
      </c>
      <c r="T64" s="38">
        <f t="shared" si="23"/>
        <v>1.575</v>
      </c>
      <c r="U64" s="3"/>
    </row>
    <row r="65" ht="14.25" customHeight="1">
      <c r="A65" s="19">
        <f t="shared" ref="A65:A66" si="28">A64+1</f>
        <v>48</v>
      </c>
      <c r="B65" s="20" t="s">
        <v>89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25"/>
        <v>0</v>
      </c>
      <c r="Q65" s="3">
        <v>1000.0</v>
      </c>
      <c r="S65" s="3">
        <f t="shared" si="26"/>
        <v>1000</v>
      </c>
      <c r="T65" s="38">
        <f t="shared" si="23"/>
        <v>0</v>
      </c>
      <c r="U65" s="3"/>
      <c r="V65" s="43" t="s">
        <v>90</v>
      </c>
    </row>
    <row r="66" ht="14.25" customHeight="1">
      <c r="A66" s="19">
        <f t="shared" si="28"/>
        <v>49</v>
      </c>
      <c r="B66" s="20" t="s">
        <v>91</v>
      </c>
      <c r="D66" s="3"/>
      <c r="E66" s="3"/>
      <c r="F66" s="3"/>
      <c r="G66" s="3"/>
      <c r="H66" s="3"/>
      <c r="I66" s="3">
        <v>1000.0</v>
      </c>
      <c r="J66" s="3"/>
      <c r="K66" s="3"/>
      <c r="L66" s="3"/>
      <c r="M66" s="3"/>
      <c r="N66" s="3"/>
      <c r="O66" s="3"/>
      <c r="P66" s="3">
        <f t="shared" si="25"/>
        <v>1000</v>
      </c>
      <c r="Q66" s="3">
        <v>2000.0</v>
      </c>
      <c r="S66" s="3">
        <f t="shared" si="26"/>
        <v>1000</v>
      </c>
      <c r="T66" s="38">
        <f t="shared" si="23"/>
        <v>0.5</v>
      </c>
      <c r="U66" s="3"/>
      <c r="V66" s="43" t="s">
        <v>92</v>
      </c>
    </row>
    <row r="67" ht="15.0" customHeight="1">
      <c r="A67" s="49" t="s">
        <v>93</v>
      </c>
      <c r="B67" s="49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2">
        <f t="shared" ref="Q67:S67" si="29">SUBTOTAL(9,Q68:Q71)</f>
        <v>21500</v>
      </c>
      <c r="R67" s="52">
        <f t="shared" si="29"/>
        <v>0</v>
      </c>
      <c r="S67" s="52">
        <f t="shared" si="29"/>
        <v>21500</v>
      </c>
      <c r="T67" s="2"/>
      <c r="U67" s="3"/>
    </row>
    <row r="68" ht="14.25" customHeight="1">
      <c r="A68" s="19">
        <f>A66+1</f>
        <v>50</v>
      </c>
      <c r="B68" s="20" t="s">
        <v>94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ref="P68:P71" si="30">SUM(D68:O68)</f>
        <v>0</v>
      </c>
      <c r="Q68" s="3">
        <v>17000.0</v>
      </c>
      <c r="S68" s="3">
        <f t="shared" ref="S68:S71" si="31">(Q68+R68)-P68</f>
        <v>17000</v>
      </c>
      <c r="T68" s="38">
        <f t="shared" ref="T68:T71" si="32">P68/(Q68+R68)</f>
        <v>0</v>
      </c>
      <c r="U68" s="3"/>
    </row>
    <row r="69" ht="14.25" customHeight="1">
      <c r="A69" s="19">
        <f>A68+1</f>
        <v>51</v>
      </c>
      <c r="B69" s="20" t="s">
        <v>95</v>
      </c>
      <c r="C69" s="4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30"/>
        <v>0</v>
      </c>
      <c r="Q69" s="3">
        <v>1500.0</v>
      </c>
      <c r="R69" s="43"/>
      <c r="S69" s="3">
        <f t="shared" si="31"/>
        <v>1500</v>
      </c>
      <c r="T69" s="38">
        <f t="shared" si="32"/>
        <v>0</v>
      </c>
      <c r="U69" s="43"/>
      <c r="V69" s="43" t="s">
        <v>96</v>
      </c>
      <c r="W69" s="43"/>
      <c r="X69" s="43"/>
      <c r="Y69" s="43"/>
      <c r="Z69" s="43"/>
    </row>
    <row r="70" ht="14.25" customHeight="1">
      <c r="A70" s="19">
        <v>52.0</v>
      </c>
      <c r="B70" s="20" t="s">
        <v>97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30"/>
        <v>0</v>
      </c>
      <c r="Q70" s="3">
        <v>2500.0</v>
      </c>
      <c r="S70" s="3">
        <f t="shared" si="31"/>
        <v>2500</v>
      </c>
      <c r="T70" s="38">
        <f t="shared" si="32"/>
        <v>0</v>
      </c>
      <c r="U70" s="3"/>
      <c r="V70" s="43" t="s">
        <v>98</v>
      </c>
    </row>
    <row r="71" ht="14.25" customHeight="1">
      <c r="A71" s="19">
        <f>A70+1</f>
        <v>53</v>
      </c>
      <c r="B71" s="20" t="s">
        <v>99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30"/>
        <v>0</v>
      </c>
      <c r="Q71" s="3">
        <v>500.0</v>
      </c>
      <c r="S71" s="3">
        <f t="shared" si="31"/>
        <v>500</v>
      </c>
      <c r="T71" s="38">
        <f t="shared" si="32"/>
        <v>0</v>
      </c>
      <c r="U71" s="3"/>
      <c r="V71" s="43" t="s">
        <v>100</v>
      </c>
    </row>
    <row r="72" ht="15.0" customHeight="1">
      <c r="A72" s="53" t="s">
        <v>101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6">
        <f t="shared" ref="Q72:S72" si="33">SUBTOTAL(9,Q73:Q79)</f>
        <v>8150</v>
      </c>
      <c r="R72" s="56">
        <f t="shared" si="33"/>
        <v>0</v>
      </c>
      <c r="S72" s="56">
        <f t="shared" si="33"/>
        <v>6805.78</v>
      </c>
      <c r="T72" s="2"/>
      <c r="U72" s="3"/>
    </row>
    <row r="73" ht="14.25" customHeight="1">
      <c r="A73" s="19">
        <v>54.0</v>
      </c>
      <c r="B73" s="20" t="s">
        <v>102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ref="P73:P79" si="34">SUM(D73:O73)</f>
        <v>0</v>
      </c>
      <c r="Q73" s="3">
        <v>1450.0</v>
      </c>
      <c r="S73" s="3">
        <f t="shared" ref="S73:S79" si="35">(Q73+R73)-P73</f>
        <v>1450</v>
      </c>
      <c r="T73" s="38">
        <f t="shared" ref="T73:T79" si="36">P73/(Q73+R73)</f>
        <v>0</v>
      </c>
      <c r="U73" s="3"/>
      <c r="V73" s="43" t="s">
        <v>103</v>
      </c>
    </row>
    <row r="74" ht="17.25" customHeight="1">
      <c r="A74" s="19">
        <f t="shared" ref="A74:A77" si="37">A73+1</f>
        <v>55</v>
      </c>
      <c r="B74" s="20" t="s">
        <v>104</v>
      </c>
      <c r="D74" s="3"/>
      <c r="E74" s="3"/>
      <c r="F74" s="3">
        <v>150.0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34"/>
        <v>150</v>
      </c>
      <c r="Q74" s="3">
        <v>400.0</v>
      </c>
      <c r="S74" s="3">
        <f t="shared" si="35"/>
        <v>250</v>
      </c>
      <c r="T74" s="38">
        <f t="shared" si="36"/>
        <v>0.375</v>
      </c>
      <c r="U74" s="3"/>
      <c r="V74" s="43" t="s">
        <v>105</v>
      </c>
    </row>
    <row r="75" ht="17.25" customHeight="1">
      <c r="A75" s="19">
        <f t="shared" si="37"/>
        <v>56</v>
      </c>
      <c r="B75" s="20" t="s">
        <v>106</v>
      </c>
      <c r="C75" s="4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34"/>
        <v>0</v>
      </c>
      <c r="Q75" s="3">
        <v>1300.0</v>
      </c>
      <c r="R75" s="43"/>
      <c r="S75" s="3">
        <f t="shared" si="35"/>
        <v>1300</v>
      </c>
      <c r="T75" s="38">
        <f t="shared" si="36"/>
        <v>0</v>
      </c>
      <c r="U75" s="3"/>
      <c r="V75" s="43" t="s">
        <v>107</v>
      </c>
      <c r="W75" s="43"/>
      <c r="X75" s="43"/>
      <c r="Y75" s="43"/>
      <c r="Z75" s="43"/>
    </row>
    <row r="76" ht="14.25" customHeight="1">
      <c r="A76" s="19">
        <f t="shared" si="37"/>
        <v>57</v>
      </c>
      <c r="B76" s="20" t="s">
        <v>108</v>
      </c>
      <c r="D76" s="3"/>
      <c r="E76" s="3"/>
      <c r="F76" s="3">
        <v>840.0</v>
      </c>
      <c r="G76" s="3"/>
      <c r="H76" s="3">
        <v>354.22</v>
      </c>
      <c r="I76" s="3"/>
      <c r="J76" s="3"/>
      <c r="K76" s="3"/>
      <c r="L76" s="3"/>
      <c r="M76" s="3"/>
      <c r="N76" s="3"/>
      <c r="O76" s="3"/>
      <c r="P76" s="3">
        <f t="shared" si="34"/>
        <v>1194.22</v>
      </c>
      <c r="Q76" s="3">
        <v>1500.0</v>
      </c>
      <c r="S76" s="3">
        <f t="shared" si="35"/>
        <v>305.78</v>
      </c>
      <c r="T76" s="38">
        <f t="shared" si="36"/>
        <v>0.7961466667</v>
      </c>
      <c r="U76" s="3"/>
      <c r="V76" s="43" t="s">
        <v>109</v>
      </c>
    </row>
    <row r="77" ht="14.25" customHeight="1">
      <c r="A77" s="19">
        <f t="shared" si="37"/>
        <v>58</v>
      </c>
      <c r="B77" s="20" t="s">
        <v>110</v>
      </c>
      <c r="C77" s="4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34"/>
        <v>0</v>
      </c>
      <c r="Q77" s="3">
        <v>300.0</v>
      </c>
      <c r="R77" s="43"/>
      <c r="S77" s="3">
        <f t="shared" si="35"/>
        <v>300</v>
      </c>
      <c r="T77" s="38">
        <f t="shared" si="36"/>
        <v>0</v>
      </c>
      <c r="U77" s="3"/>
      <c r="V77" s="43" t="s">
        <v>111</v>
      </c>
      <c r="W77" s="43"/>
      <c r="X77" s="43"/>
      <c r="Y77" s="43"/>
      <c r="Z77" s="43"/>
    </row>
    <row r="78" ht="14.25" customHeight="1">
      <c r="A78" s="19">
        <v>59.0</v>
      </c>
      <c r="B78" s="20" t="s">
        <v>112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34"/>
        <v>0</v>
      </c>
      <c r="Q78" s="3">
        <v>3000.0</v>
      </c>
      <c r="S78" s="3">
        <f t="shared" si="35"/>
        <v>3000</v>
      </c>
      <c r="T78" s="38">
        <f t="shared" si="36"/>
        <v>0</v>
      </c>
      <c r="U78" s="3"/>
      <c r="V78" s="43" t="s">
        <v>113</v>
      </c>
    </row>
    <row r="79" ht="14.25" customHeight="1">
      <c r="A79" s="19">
        <v>60.0</v>
      </c>
      <c r="B79" s="20" t="s">
        <v>114</v>
      </c>
      <c r="C79" s="4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34"/>
        <v>0</v>
      </c>
      <c r="Q79" s="3">
        <v>200.0</v>
      </c>
      <c r="R79" s="43"/>
      <c r="S79" s="3">
        <f t="shared" si="35"/>
        <v>200</v>
      </c>
      <c r="T79" s="38">
        <f t="shared" si="36"/>
        <v>0</v>
      </c>
      <c r="U79" s="3"/>
      <c r="V79" s="43"/>
      <c r="W79" s="43"/>
      <c r="X79" s="43"/>
      <c r="Y79" s="43"/>
      <c r="Z79" s="43"/>
    </row>
    <row r="80" ht="14.25" customHeight="1">
      <c r="A80" s="23" t="s">
        <v>115</v>
      </c>
      <c r="B80" s="24"/>
      <c r="C80" s="26">
        <f t="shared" ref="C80:P80" si="38">SUM(C26:C79)</f>
        <v>0</v>
      </c>
      <c r="D80" s="26">
        <f t="shared" si="38"/>
        <v>33.08</v>
      </c>
      <c r="E80" s="26">
        <f t="shared" si="38"/>
        <v>33.08</v>
      </c>
      <c r="F80" s="26">
        <f t="shared" si="38"/>
        <v>10140.18</v>
      </c>
      <c r="G80" s="26">
        <f t="shared" si="38"/>
        <v>550</v>
      </c>
      <c r="H80" s="26">
        <f t="shared" si="38"/>
        <v>8849.28</v>
      </c>
      <c r="I80" s="26">
        <f t="shared" si="38"/>
        <v>7543.88</v>
      </c>
      <c r="J80" s="26">
        <f t="shared" si="38"/>
        <v>0</v>
      </c>
      <c r="K80" s="26">
        <f t="shared" si="38"/>
        <v>0</v>
      </c>
      <c r="L80" s="26">
        <f t="shared" si="38"/>
        <v>0</v>
      </c>
      <c r="M80" s="26">
        <f t="shared" si="38"/>
        <v>0</v>
      </c>
      <c r="N80" s="26">
        <f t="shared" si="38"/>
        <v>0</v>
      </c>
      <c r="O80" s="26">
        <f t="shared" si="38"/>
        <v>0</v>
      </c>
      <c r="P80" s="26">
        <f t="shared" si="38"/>
        <v>27033.83</v>
      </c>
      <c r="Q80" s="26">
        <f t="shared" ref="Q80:S80" si="39">SUBTOTAL(9,Q37:Q79)</f>
        <v>81716.79</v>
      </c>
      <c r="R80" s="26">
        <f t="shared" si="39"/>
        <v>0</v>
      </c>
      <c r="S80" s="26">
        <f t="shared" si="39"/>
        <v>61267.95</v>
      </c>
      <c r="T80" s="21"/>
      <c r="U80" s="3"/>
      <c r="V80" s="43" t="s">
        <v>116</v>
      </c>
    </row>
    <row r="81" ht="24.75" customHeight="1">
      <c r="A81" s="29" t="s">
        <v>117</v>
      </c>
      <c r="B81" s="29"/>
      <c r="C81" s="29"/>
      <c r="D81" s="57">
        <f t="shared" ref="D81:M81" si="40">SUM(D38:D79)/$Q$80</f>
        <v>0.0004048127686</v>
      </c>
      <c r="E81" s="57">
        <f t="shared" si="40"/>
        <v>0.0004048127686</v>
      </c>
      <c r="F81" s="57">
        <f t="shared" si="40"/>
        <v>0.1169047389</v>
      </c>
      <c r="G81" s="57">
        <f t="shared" si="40"/>
        <v>0.00673056296</v>
      </c>
      <c r="H81" s="57">
        <f t="shared" si="40"/>
        <v>0.07501028858</v>
      </c>
      <c r="I81" s="57">
        <f t="shared" si="40"/>
        <v>0.05078515688</v>
      </c>
      <c r="J81" s="57">
        <f t="shared" si="40"/>
        <v>0</v>
      </c>
      <c r="K81" s="57">
        <f t="shared" si="40"/>
        <v>0</v>
      </c>
      <c r="L81" s="57">
        <f t="shared" si="40"/>
        <v>0</v>
      </c>
      <c r="M81" s="57">
        <f t="shared" si="40"/>
        <v>0</v>
      </c>
      <c r="N81" s="57"/>
      <c r="O81" s="57"/>
      <c r="P81" s="57">
        <f>SUM(P38:P79)/Q80</f>
        <v>0.2502403729</v>
      </c>
      <c r="Q81" s="29"/>
      <c r="R81" s="29"/>
      <c r="S81" s="29"/>
      <c r="T81" s="29"/>
      <c r="U81" s="58"/>
      <c r="V81" s="29"/>
      <c r="W81" s="29"/>
      <c r="X81" s="29"/>
      <c r="Y81" s="29"/>
      <c r="Z81" s="29"/>
    </row>
    <row r="82" ht="14.25" customHeight="1">
      <c r="A82" s="59" t="s">
        <v>118</v>
      </c>
      <c r="B82" s="24"/>
      <c r="C82" s="60"/>
      <c r="D82" s="61">
        <f t="shared" ref="D82:P82" si="41">D22-D80</f>
        <v>707.14</v>
      </c>
      <c r="E82" s="61">
        <f t="shared" si="41"/>
        <v>512.95</v>
      </c>
      <c r="F82" s="61">
        <f t="shared" si="41"/>
        <v>-8323.78</v>
      </c>
      <c r="G82" s="61">
        <f t="shared" si="41"/>
        <v>8001.87</v>
      </c>
      <c r="H82" s="61">
        <f t="shared" si="41"/>
        <v>14625.02</v>
      </c>
      <c r="I82" s="61">
        <f t="shared" si="41"/>
        <v>-5789.85</v>
      </c>
      <c r="J82" s="61">
        <f t="shared" si="41"/>
        <v>0</v>
      </c>
      <c r="K82" s="61">
        <f t="shared" si="41"/>
        <v>0</v>
      </c>
      <c r="L82" s="61">
        <f t="shared" si="41"/>
        <v>0</v>
      </c>
      <c r="M82" s="61">
        <f t="shared" si="41"/>
        <v>0</v>
      </c>
      <c r="N82" s="61">
        <f t="shared" si="41"/>
        <v>0</v>
      </c>
      <c r="O82" s="61">
        <f t="shared" si="41"/>
        <v>0</v>
      </c>
      <c r="P82" s="61">
        <f t="shared" si="41"/>
        <v>9849.02</v>
      </c>
      <c r="Q82" s="62"/>
      <c r="S82" s="62"/>
      <c r="T82" s="63"/>
      <c r="U82" s="62"/>
    </row>
    <row r="83" ht="14.25" customHeight="1">
      <c r="T83" s="2"/>
      <c r="U83" s="3"/>
    </row>
    <row r="84" ht="14.25" customHeight="1">
      <c r="T84" s="2"/>
      <c r="U84" s="3"/>
    </row>
    <row r="85" ht="24.75" customHeight="1">
      <c r="B85" s="64" t="s">
        <v>119</v>
      </c>
      <c r="T85" s="2"/>
      <c r="U85" s="3"/>
    </row>
    <row r="86" ht="18.0" customHeight="1">
      <c r="B86" s="43" t="s">
        <v>120</v>
      </c>
      <c r="S86" s="21">
        <f>P23</f>
        <v>28219.92</v>
      </c>
      <c r="T86" s="2"/>
      <c r="U86" s="3"/>
    </row>
    <row r="87" ht="18.0" customHeight="1">
      <c r="B87" s="43" t="s">
        <v>121</v>
      </c>
      <c r="S87" s="65">
        <f>'Monthly Financial Stmt 22-23'!S87</f>
        <v>38502.08</v>
      </c>
      <c r="T87" s="2"/>
      <c r="U87" s="3"/>
    </row>
    <row r="88" ht="18.0" customHeight="1">
      <c r="B88" s="43" t="s">
        <v>122</v>
      </c>
      <c r="S88" s="21">
        <f>SUM(S86:S87)</f>
        <v>66722</v>
      </c>
      <c r="T88" s="2"/>
      <c r="U88" s="3"/>
    </row>
    <row r="89" ht="18.0" customHeight="1">
      <c r="B89" s="43" t="s">
        <v>123</v>
      </c>
      <c r="S89" s="21">
        <f>Q80</f>
        <v>81716.79</v>
      </c>
      <c r="T89" s="2"/>
      <c r="U89" s="3"/>
    </row>
    <row r="90" ht="18.0" customHeight="1">
      <c r="B90" s="43" t="s">
        <v>124</v>
      </c>
      <c r="S90" s="66">
        <f>S89-S88</f>
        <v>14994.79</v>
      </c>
      <c r="T90" s="2"/>
      <c r="U90" s="3"/>
    </row>
    <row r="91" ht="14.25" customHeight="1">
      <c r="T91" s="2"/>
      <c r="U91" s="3"/>
    </row>
    <row r="92" ht="14.25" customHeight="1">
      <c r="T92" s="2"/>
      <c r="U92" s="3"/>
    </row>
    <row r="93" ht="14.25" customHeight="1">
      <c r="B93" s="67" t="s">
        <v>125</v>
      </c>
      <c r="C93" s="68" t="str">
        <f t="shared" ref="C93:O93" si="42">C2</f>
        <v>ROLLFORWARD</v>
      </c>
      <c r="D93" s="68" t="str">
        <f t="shared" si="42"/>
        <v>JULY</v>
      </c>
      <c r="E93" s="68" t="str">
        <f t="shared" si="42"/>
        <v>AUGUST</v>
      </c>
      <c r="F93" s="69" t="str">
        <f t="shared" si="42"/>
        <v>SEPTEMBER</v>
      </c>
      <c r="G93" s="69" t="str">
        <f t="shared" si="42"/>
        <v>OCTOBER</v>
      </c>
      <c r="H93" s="69" t="str">
        <f t="shared" si="42"/>
        <v>NOVEMBER</v>
      </c>
      <c r="I93" s="68" t="str">
        <f t="shared" si="42"/>
        <v>DECEMBER</v>
      </c>
      <c r="J93" s="70" t="str">
        <f t="shared" si="42"/>
        <v>JANUARY</v>
      </c>
      <c r="K93" s="69" t="str">
        <f t="shared" si="42"/>
        <v>FEBRUARY</v>
      </c>
      <c r="L93" s="69" t="str">
        <f t="shared" si="42"/>
        <v>MARCH</v>
      </c>
      <c r="M93" s="69" t="str">
        <f t="shared" si="42"/>
        <v>APRIL</v>
      </c>
      <c r="N93" s="69" t="str">
        <f t="shared" si="42"/>
        <v>MAY</v>
      </c>
      <c r="O93" s="69" t="str">
        <f t="shared" si="42"/>
        <v>JUNE</v>
      </c>
      <c r="T93" s="2"/>
      <c r="U93" s="3"/>
    </row>
    <row r="94" ht="14.25" customHeight="1">
      <c r="B94" s="43" t="s">
        <v>126</v>
      </c>
      <c r="C94" s="3"/>
      <c r="D94" s="3">
        <v>19262.41</v>
      </c>
      <c r="E94" s="3">
        <v>19629.33</v>
      </c>
      <c r="F94" s="3">
        <v>28261.66</v>
      </c>
      <c r="G94" s="3">
        <v>23324.53</v>
      </c>
      <c r="H94" s="3">
        <v>18994.87</v>
      </c>
      <c r="I94" s="3">
        <v>11385.73</v>
      </c>
      <c r="J94" s="3"/>
      <c r="K94" s="3"/>
      <c r="L94" s="3"/>
      <c r="M94" s="3"/>
      <c r="N94" s="3"/>
      <c r="O94" s="3"/>
      <c r="T94" s="2"/>
      <c r="U94" s="3"/>
    </row>
    <row r="95" ht="14.25" customHeight="1">
      <c r="B95" s="20" t="s">
        <v>127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T95" s="2"/>
      <c r="U95" s="3"/>
    </row>
    <row r="96" ht="14.25" customHeight="1">
      <c r="B96" s="20" t="s">
        <v>128</v>
      </c>
      <c r="C96" s="3"/>
      <c r="D96" s="3"/>
      <c r="E96" s="3"/>
      <c r="F96" s="3">
        <v>-4399.36</v>
      </c>
      <c r="G96" s="3">
        <v>-6332.72</v>
      </c>
      <c r="H96" s="3">
        <v>-4900.25</v>
      </c>
      <c r="I96" s="3">
        <v>-3207.63</v>
      </c>
      <c r="J96" s="3"/>
      <c r="K96" s="3"/>
      <c r="L96" s="3"/>
      <c r="M96" s="3"/>
      <c r="N96" s="3"/>
      <c r="O96" s="3"/>
      <c r="T96" s="2"/>
      <c r="U96" s="3"/>
    </row>
    <row r="97" ht="14.25" customHeight="1">
      <c r="B97" s="43" t="s">
        <v>129</v>
      </c>
      <c r="C97" s="3"/>
      <c r="D97" s="3">
        <v>51582.8</v>
      </c>
      <c r="E97" s="3">
        <v>51727.85</v>
      </c>
      <c r="F97" s="3">
        <v>42345.99</v>
      </c>
      <c r="G97" s="3">
        <v>45957.85</v>
      </c>
      <c r="H97" s="3">
        <v>64924.53</v>
      </c>
      <c r="I97" s="3">
        <v>65014.95</v>
      </c>
      <c r="J97" s="3"/>
      <c r="K97" s="3"/>
      <c r="L97" s="3"/>
      <c r="M97" s="3"/>
      <c r="N97" s="3"/>
      <c r="O97" s="3"/>
      <c r="T97" s="2"/>
      <c r="U97" s="3"/>
    </row>
    <row r="98" ht="14.25" customHeight="1">
      <c r="B98" s="20" t="s">
        <v>127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T98" s="2"/>
      <c r="U98" s="3"/>
    </row>
    <row r="99" ht="14.25" customHeight="1">
      <c r="B99" s="20" t="s">
        <v>130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T99" s="2"/>
      <c r="U99" s="3"/>
    </row>
    <row r="100" ht="14.25" customHeight="1">
      <c r="B100" s="43" t="s">
        <v>131</v>
      </c>
      <c r="C100" s="3"/>
      <c r="D100" s="3">
        <v>116522.33</v>
      </c>
      <c r="E100" s="3">
        <v>116523.31</v>
      </c>
      <c r="F100" s="3">
        <v>116524.22</v>
      </c>
      <c r="G100" s="3">
        <v>116525.23</v>
      </c>
      <c r="H100" s="3">
        <v>116526.17</v>
      </c>
      <c r="I100" s="3">
        <v>116529.95</v>
      </c>
      <c r="J100" s="3"/>
      <c r="K100" s="3"/>
      <c r="L100" s="3"/>
      <c r="M100" s="3"/>
      <c r="N100" s="3"/>
      <c r="O100" s="3"/>
      <c r="T100" s="2"/>
      <c r="U100" s="3"/>
    </row>
    <row r="101" ht="14.25" customHeight="1">
      <c r="B101" s="43" t="s">
        <v>132</v>
      </c>
      <c r="C101" s="71"/>
      <c r="D101" s="71">
        <v>101131.46</v>
      </c>
      <c r="E101" s="71">
        <v>101131.46</v>
      </c>
      <c r="F101" s="71">
        <v>101131.46</v>
      </c>
      <c r="G101" s="71">
        <v>101131.46</v>
      </c>
      <c r="H101" s="71">
        <v>101131.46</v>
      </c>
      <c r="I101" s="71">
        <v>101131.46</v>
      </c>
      <c r="J101" s="71"/>
      <c r="K101" s="71"/>
      <c r="L101" s="71"/>
      <c r="M101" s="71"/>
      <c r="N101" s="71"/>
      <c r="O101" s="71"/>
      <c r="T101" s="2"/>
      <c r="U101" s="3"/>
    </row>
    <row r="102" ht="14.25" customHeight="1">
      <c r="B102" s="64" t="s">
        <v>133</v>
      </c>
      <c r="C102" s="27">
        <v>288000.93</v>
      </c>
      <c r="D102" s="27">
        <f t="shared" ref="D102:O102" si="43">SUM(D94:D101)</f>
        <v>288499</v>
      </c>
      <c r="E102" s="27">
        <f t="shared" si="43"/>
        <v>289011.95</v>
      </c>
      <c r="F102" s="27">
        <f t="shared" si="43"/>
        <v>283863.97</v>
      </c>
      <c r="G102" s="27">
        <f t="shared" si="43"/>
        <v>280606.35</v>
      </c>
      <c r="H102" s="27">
        <f t="shared" si="43"/>
        <v>296676.78</v>
      </c>
      <c r="I102" s="27">
        <f t="shared" si="43"/>
        <v>290854.46</v>
      </c>
      <c r="J102" s="27">
        <f t="shared" si="43"/>
        <v>0</v>
      </c>
      <c r="K102" s="27">
        <f t="shared" si="43"/>
        <v>0</v>
      </c>
      <c r="L102" s="27">
        <f t="shared" si="43"/>
        <v>0</v>
      </c>
      <c r="M102" s="27">
        <f t="shared" si="43"/>
        <v>0</v>
      </c>
      <c r="N102" s="27">
        <f t="shared" si="43"/>
        <v>0</v>
      </c>
      <c r="O102" s="27">
        <f t="shared" si="43"/>
        <v>0</v>
      </c>
      <c r="T102" s="2"/>
      <c r="U102" s="3"/>
    </row>
    <row r="103" ht="14.25" customHeight="1">
      <c r="B103" s="64"/>
      <c r="C103" s="3"/>
      <c r="D103" s="3"/>
      <c r="E103" s="3">
        <f t="shared" ref="E103:O103" si="44">E102-D102</f>
        <v>512.95</v>
      </c>
      <c r="F103" s="3">
        <f t="shared" si="44"/>
        <v>-5147.98</v>
      </c>
      <c r="G103" s="3">
        <f t="shared" si="44"/>
        <v>-3257.62</v>
      </c>
      <c r="H103" s="3">
        <f t="shared" si="44"/>
        <v>16070.43</v>
      </c>
      <c r="I103" s="3">
        <f t="shared" si="44"/>
        <v>-5822.32</v>
      </c>
      <c r="J103" s="3">
        <f t="shared" si="44"/>
        <v>-290854.46</v>
      </c>
      <c r="K103" s="3">
        <f t="shared" si="44"/>
        <v>0</v>
      </c>
      <c r="L103" s="3">
        <f t="shared" si="44"/>
        <v>0</v>
      </c>
      <c r="M103" s="3">
        <f t="shared" si="44"/>
        <v>0</v>
      </c>
      <c r="N103" s="3">
        <f t="shared" si="44"/>
        <v>0</v>
      </c>
      <c r="O103" s="3">
        <f t="shared" si="44"/>
        <v>0</v>
      </c>
      <c r="P103" s="3"/>
      <c r="T103" s="2"/>
      <c r="U103" s="3"/>
    </row>
    <row r="104" ht="14.25" customHeight="1">
      <c r="T104" s="2"/>
      <c r="U104" s="3"/>
    </row>
    <row r="105" ht="14.25" customHeight="1">
      <c r="B105" s="43" t="s">
        <v>134</v>
      </c>
      <c r="T105" s="2"/>
      <c r="U105" s="3"/>
    </row>
    <row r="106" ht="14.25" customHeight="1">
      <c r="B106" s="72" t="s">
        <v>53</v>
      </c>
      <c r="N106" s="73"/>
      <c r="O106" s="73"/>
      <c r="P106" s="73">
        <f>Q37/Q80</f>
        <v>0.01327756511</v>
      </c>
      <c r="T106" s="2"/>
      <c r="U106" s="3"/>
    </row>
    <row r="107" ht="14.25" customHeight="1">
      <c r="B107" s="72" t="s">
        <v>61</v>
      </c>
      <c r="N107" s="73"/>
      <c r="O107" s="73"/>
      <c r="P107" s="73">
        <f>Q45/Q80</f>
        <v>0.08199049424</v>
      </c>
      <c r="T107" s="2"/>
      <c r="U107" s="3"/>
    </row>
    <row r="108" ht="14.25" customHeight="1">
      <c r="B108" s="72" t="s">
        <v>69</v>
      </c>
      <c r="N108" s="73"/>
      <c r="O108" s="73"/>
      <c r="P108" s="73">
        <f>Q52/Q80</f>
        <v>0.5418934102</v>
      </c>
      <c r="T108" s="2"/>
      <c r="U108" s="3"/>
    </row>
    <row r="109" ht="14.25" customHeight="1">
      <c r="B109" s="72" t="s">
        <v>93</v>
      </c>
      <c r="N109" s="73"/>
      <c r="O109" s="73"/>
      <c r="P109" s="73">
        <f>Q67/Q80</f>
        <v>0.2631038248</v>
      </c>
      <c r="T109" s="2"/>
      <c r="U109" s="3"/>
    </row>
    <row r="110" ht="14.25" customHeight="1">
      <c r="B110" s="72" t="s">
        <v>101</v>
      </c>
      <c r="N110" s="73"/>
      <c r="O110" s="73"/>
      <c r="P110" s="73">
        <f>Q72/Q80</f>
        <v>0.09973470568</v>
      </c>
      <c r="T110" s="2"/>
      <c r="U110" s="3"/>
    </row>
    <row r="111" ht="14.25" customHeight="1">
      <c r="T111" s="2"/>
      <c r="U111" s="3"/>
    </row>
    <row r="112" ht="14.25" customHeight="1">
      <c r="T112" s="2"/>
      <c r="U112" s="3"/>
    </row>
    <row r="113" ht="14.25" customHeight="1">
      <c r="T113" s="2"/>
      <c r="U113" s="3"/>
    </row>
    <row r="114" ht="14.25" customHeight="1">
      <c r="T114" s="2"/>
      <c r="U114" s="3"/>
    </row>
    <row r="115" ht="14.25" customHeight="1">
      <c r="T115" s="2"/>
      <c r="U115" s="3"/>
    </row>
    <row r="116" ht="14.25" customHeight="1">
      <c r="T116" s="2"/>
      <c r="U116" s="3"/>
    </row>
    <row r="117" ht="14.25" customHeight="1">
      <c r="T117" s="2"/>
      <c r="U117" s="3"/>
    </row>
    <row r="118" ht="14.25" customHeight="1">
      <c r="T118" s="2"/>
      <c r="U118" s="3"/>
    </row>
    <row r="119" ht="14.25" customHeight="1">
      <c r="T119" s="2"/>
      <c r="U119" s="3"/>
    </row>
    <row r="120" ht="14.25" customHeight="1">
      <c r="T120" s="2"/>
      <c r="U120" s="3"/>
    </row>
    <row r="121" ht="14.25" customHeight="1">
      <c r="T121" s="2"/>
      <c r="U121" s="3"/>
    </row>
    <row r="122" ht="14.25" customHeight="1">
      <c r="T122" s="2"/>
      <c r="U122" s="3"/>
    </row>
    <row r="123" ht="14.25" customHeight="1">
      <c r="T123" s="2"/>
      <c r="U123" s="3"/>
    </row>
    <row r="124" ht="14.25" customHeight="1">
      <c r="T124" s="2"/>
      <c r="U124" s="3"/>
    </row>
    <row r="125" ht="14.25" customHeight="1">
      <c r="T125" s="2"/>
      <c r="U125" s="3"/>
    </row>
    <row r="126" ht="14.25" customHeight="1">
      <c r="T126" s="2"/>
      <c r="U126" s="3"/>
    </row>
    <row r="127" ht="14.25" customHeight="1">
      <c r="T127" s="2"/>
      <c r="U127" s="3"/>
    </row>
    <row r="128" ht="14.25" customHeight="1">
      <c r="T128" s="2"/>
      <c r="U128" s="3"/>
    </row>
    <row r="129" ht="14.25" customHeight="1">
      <c r="T129" s="2"/>
      <c r="U129" s="3"/>
    </row>
    <row r="130" ht="14.25" customHeight="1">
      <c r="T130" s="2"/>
      <c r="U130" s="3"/>
    </row>
    <row r="131" ht="14.25" customHeight="1">
      <c r="T131" s="2"/>
      <c r="U131" s="3"/>
    </row>
    <row r="132" ht="14.25" customHeight="1">
      <c r="T132" s="2"/>
      <c r="U132" s="3"/>
    </row>
    <row r="133" ht="14.25" customHeight="1">
      <c r="T133" s="2"/>
      <c r="U133" s="3"/>
    </row>
    <row r="134" ht="14.25" customHeight="1">
      <c r="T134" s="2"/>
      <c r="U134" s="3"/>
    </row>
    <row r="135" ht="14.25" customHeight="1">
      <c r="T135" s="2"/>
      <c r="U135" s="3"/>
    </row>
    <row r="136" ht="14.25" customHeight="1">
      <c r="T136" s="2"/>
      <c r="U136" s="3"/>
    </row>
    <row r="137" ht="14.25" customHeight="1">
      <c r="T137" s="2"/>
      <c r="U137" s="3"/>
    </row>
    <row r="138" ht="14.25" customHeight="1">
      <c r="T138" s="2"/>
      <c r="U138" s="3"/>
    </row>
    <row r="139" ht="14.25" customHeight="1">
      <c r="T139" s="2"/>
      <c r="U139" s="3"/>
    </row>
    <row r="140" ht="14.25" customHeight="1">
      <c r="T140" s="2"/>
      <c r="U140" s="3"/>
    </row>
    <row r="141" ht="14.25" customHeight="1">
      <c r="T141" s="2"/>
      <c r="U141" s="3"/>
    </row>
    <row r="142" ht="14.25" customHeight="1">
      <c r="T142" s="2"/>
      <c r="U142" s="3"/>
    </row>
    <row r="143" ht="14.25" customHeight="1">
      <c r="T143" s="2"/>
      <c r="U143" s="3"/>
    </row>
    <row r="144" ht="14.25" customHeight="1">
      <c r="T144" s="2"/>
      <c r="U144" s="3"/>
    </row>
    <row r="145" ht="14.25" customHeight="1">
      <c r="T145" s="2"/>
      <c r="U145" s="3"/>
    </row>
    <row r="146" ht="14.25" customHeight="1">
      <c r="T146" s="2"/>
      <c r="U146" s="3"/>
    </row>
    <row r="147" ht="14.25" customHeight="1">
      <c r="T147" s="2"/>
      <c r="U147" s="3"/>
    </row>
    <row r="148" ht="14.25" customHeight="1">
      <c r="T148" s="2"/>
      <c r="U148" s="3"/>
    </row>
    <row r="149" ht="14.25" customHeight="1">
      <c r="T149" s="2"/>
      <c r="U149" s="3"/>
    </row>
    <row r="150" ht="14.25" customHeight="1">
      <c r="T150" s="2"/>
      <c r="U150" s="3"/>
    </row>
    <row r="151" ht="14.25" customHeight="1">
      <c r="T151" s="2"/>
      <c r="U151" s="3"/>
    </row>
    <row r="152" ht="14.25" customHeight="1">
      <c r="T152" s="2"/>
      <c r="U152" s="3"/>
    </row>
    <row r="153" ht="14.25" customHeight="1">
      <c r="T153" s="2"/>
      <c r="U153" s="3"/>
    </row>
    <row r="154" ht="14.25" customHeight="1">
      <c r="T154" s="2"/>
      <c r="U154" s="3"/>
    </row>
    <row r="155" ht="14.25" customHeight="1">
      <c r="T155" s="2"/>
      <c r="U155" s="3"/>
    </row>
    <row r="156" ht="14.25" customHeight="1">
      <c r="T156" s="2"/>
      <c r="U156" s="3"/>
    </row>
    <row r="157" ht="14.25" customHeight="1">
      <c r="T157" s="2"/>
      <c r="U157" s="3"/>
    </row>
    <row r="158" ht="14.25" customHeight="1">
      <c r="T158" s="2"/>
      <c r="U158" s="3"/>
    </row>
    <row r="159" ht="14.25" customHeight="1">
      <c r="T159" s="2"/>
      <c r="U159" s="3"/>
    </row>
    <row r="160" ht="14.25" customHeight="1">
      <c r="T160" s="2"/>
      <c r="U160" s="3"/>
    </row>
    <row r="161" ht="14.25" customHeight="1">
      <c r="T161" s="2"/>
      <c r="U161" s="3"/>
    </row>
    <row r="162" ht="14.25" customHeight="1">
      <c r="T162" s="2"/>
      <c r="U162" s="3"/>
    </row>
    <row r="163" ht="14.25" customHeight="1">
      <c r="T163" s="2"/>
      <c r="U163" s="3"/>
    </row>
    <row r="164" ht="14.25" customHeight="1">
      <c r="T164" s="2"/>
      <c r="U164" s="3"/>
    </row>
    <row r="165" ht="14.25" customHeight="1">
      <c r="T165" s="2"/>
      <c r="U165" s="3"/>
    </row>
    <row r="166" ht="14.25" customHeight="1">
      <c r="T166" s="2"/>
      <c r="U166" s="3"/>
    </row>
    <row r="167" ht="14.25" customHeight="1">
      <c r="T167" s="2"/>
      <c r="U167" s="3"/>
    </row>
    <row r="168" ht="14.25" customHeight="1">
      <c r="T168" s="2"/>
      <c r="U168" s="3"/>
    </row>
    <row r="169" ht="14.25" customHeight="1">
      <c r="T169" s="2"/>
      <c r="U169" s="3"/>
    </row>
    <row r="170" ht="14.25" customHeight="1">
      <c r="T170" s="2"/>
      <c r="U170" s="3"/>
    </row>
    <row r="171" ht="14.25" customHeight="1">
      <c r="T171" s="2"/>
      <c r="U171" s="3"/>
    </row>
    <row r="172" ht="14.25" customHeight="1">
      <c r="T172" s="2"/>
      <c r="U172" s="3"/>
    </row>
    <row r="173" ht="14.25" customHeight="1">
      <c r="T173" s="2"/>
      <c r="U173" s="3"/>
    </row>
    <row r="174" ht="14.25" customHeight="1">
      <c r="T174" s="2"/>
      <c r="U174" s="3"/>
    </row>
    <row r="175" ht="14.25" customHeight="1">
      <c r="T175" s="2"/>
      <c r="U175" s="3"/>
    </row>
    <row r="176" ht="14.25" customHeight="1">
      <c r="T176" s="2"/>
      <c r="U176" s="3"/>
    </row>
    <row r="177" ht="14.25" customHeight="1">
      <c r="T177" s="2"/>
      <c r="U177" s="3"/>
    </row>
    <row r="178" ht="14.25" customHeight="1">
      <c r="T178" s="2"/>
      <c r="U178" s="3"/>
    </row>
    <row r="179" ht="14.25" customHeight="1">
      <c r="T179" s="2"/>
      <c r="U179" s="3"/>
    </row>
    <row r="180" ht="14.25" customHeight="1">
      <c r="T180" s="2"/>
      <c r="U180" s="3"/>
    </row>
    <row r="181" ht="14.25" customHeight="1">
      <c r="T181" s="2"/>
      <c r="U181" s="3"/>
    </row>
    <row r="182" ht="14.25" customHeight="1">
      <c r="T182" s="2"/>
      <c r="U182" s="3"/>
    </row>
    <row r="183" ht="14.25" customHeight="1">
      <c r="T183" s="2"/>
      <c r="U183" s="3"/>
    </row>
    <row r="184" ht="14.25" customHeight="1">
      <c r="T184" s="2"/>
      <c r="U184" s="3"/>
    </row>
    <row r="185" ht="14.25" customHeight="1">
      <c r="T185" s="2"/>
      <c r="U185" s="3"/>
    </row>
    <row r="186" ht="14.25" customHeight="1">
      <c r="T186" s="2"/>
      <c r="U186" s="3"/>
    </row>
    <row r="187" ht="14.25" customHeight="1">
      <c r="T187" s="2"/>
      <c r="U187" s="3"/>
    </row>
    <row r="188" ht="14.25" customHeight="1">
      <c r="T188" s="2"/>
      <c r="U188" s="3"/>
    </row>
    <row r="189" ht="14.25" customHeight="1">
      <c r="T189" s="2"/>
      <c r="U189" s="3"/>
    </row>
    <row r="190" ht="14.25" customHeight="1">
      <c r="T190" s="2"/>
      <c r="U190" s="3"/>
    </row>
    <row r="191" ht="14.25" customHeight="1">
      <c r="T191" s="2"/>
      <c r="U191" s="3"/>
    </row>
    <row r="192" ht="14.25" customHeight="1">
      <c r="T192" s="2"/>
      <c r="U192" s="3"/>
    </row>
    <row r="193" ht="14.25" customHeight="1">
      <c r="T193" s="2"/>
      <c r="U193" s="3"/>
    </row>
    <row r="194" ht="14.25" customHeight="1">
      <c r="T194" s="2"/>
      <c r="U194" s="3"/>
    </row>
    <row r="195" ht="14.25" customHeight="1">
      <c r="T195" s="2"/>
      <c r="U195" s="3"/>
    </row>
    <row r="196" ht="14.25" customHeight="1">
      <c r="T196" s="2"/>
      <c r="U196" s="3"/>
    </row>
    <row r="197" ht="14.25" customHeight="1">
      <c r="T197" s="2"/>
      <c r="U197" s="3"/>
    </row>
    <row r="198" ht="14.25" customHeight="1">
      <c r="T198" s="2"/>
      <c r="U198" s="3"/>
    </row>
    <row r="199" ht="14.25" customHeight="1">
      <c r="T199" s="2"/>
      <c r="U199" s="3"/>
    </row>
    <row r="200" ht="14.25" customHeight="1">
      <c r="T200" s="2"/>
      <c r="U200" s="3"/>
    </row>
    <row r="201" ht="14.25" customHeight="1">
      <c r="T201" s="2"/>
      <c r="U201" s="3"/>
    </row>
    <row r="202" ht="14.25" customHeight="1">
      <c r="T202" s="2"/>
      <c r="U202" s="3"/>
    </row>
    <row r="203" ht="14.25" customHeight="1">
      <c r="T203" s="2"/>
      <c r="U203" s="3"/>
    </row>
    <row r="204" ht="14.25" customHeight="1">
      <c r="T204" s="2"/>
      <c r="U204" s="3"/>
    </row>
    <row r="205" ht="14.25" customHeight="1">
      <c r="T205" s="2"/>
      <c r="U205" s="3"/>
    </row>
    <row r="206" ht="14.25" customHeight="1">
      <c r="T206" s="2"/>
      <c r="U206" s="3"/>
    </row>
    <row r="207" ht="14.25" customHeight="1">
      <c r="T207" s="2"/>
      <c r="U207" s="3"/>
    </row>
    <row r="208" ht="14.25" customHeight="1">
      <c r="T208" s="2"/>
      <c r="U208" s="3"/>
    </row>
    <row r="209" ht="14.25" customHeight="1">
      <c r="T209" s="2"/>
      <c r="U209" s="3"/>
    </row>
    <row r="210" ht="14.25" customHeight="1">
      <c r="T210" s="2"/>
      <c r="U210" s="3"/>
    </row>
    <row r="211" ht="14.25" customHeight="1">
      <c r="T211" s="2"/>
      <c r="U211" s="3"/>
    </row>
    <row r="212" ht="14.25" customHeight="1">
      <c r="T212" s="2"/>
      <c r="U212" s="3"/>
    </row>
    <row r="213" ht="14.25" customHeight="1">
      <c r="T213" s="2"/>
      <c r="U213" s="3"/>
    </row>
    <row r="214" ht="14.25" customHeight="1">
      <c r="T214" s="2"/>
      <c r="U214" s="3"/>
    </row>
    <row r="215" ht="14.25" customHeight="1">
      <c r="T215" s="2"/>
      <c r="U215" s="3"/>
    </row>
    <row r="216" ht="14.25" customHeight="1">
      <c r="T216" s="2"/>
      <c r="U216" s="3"/>
    </row>
    <row r="217" ht="14.25" customHeight="1">
      <c r="T217" s="2"/>
      <c r="U217" s="3"/>
    </row>
    <row r="218" ht="14.25" customHeight="1">
      <c r="T218" s="2"/>
      <c r="U218" s="3"/>
    </row>
    <row r="219" ht="14.25" customHeight="1">
      <c r="T219" s="2"/>
      <c r="U219" s="3"/>
    </row>
    <row r="220" ht="14.25" customHeight="1">
      <c r="T220" s="2"/>
      <c r="U220" s="3"/>
    </row>
    <row r="221" ht="14.25" customHeight="1">
      <c r="T221" s="2"/>
      <c r="U221" s="3"/>
    </row>
    <row r="222" ht="14.25" customHeight="1">
      <c r="T222" s="2"/>
      <c r="U222" s="3"/>
    </row>
    <row r="223" ht="14.25" customHeight="1">
      <c r="T223" s="2"/>
      <c r="U223" s="3"/>
    </row>
    <row r="224" ht="14.25" customHeight="1">
      <c r="T224" s="2"/>
      <c r="U224" s="3"/>
    </row>
    <row r="225" ht="14.25" customHeight="1">
      <c r="T225" s="2"/>
      <c r="U225" s="3"/>
    </row>
    <row r="226" ht="14.25" customHeight="1">
      <c r="T226" s="2"/>
      <c r="U226" s="3"/>
    </row>
    <row r="227" ht="14.25" customHeight="1">
      <c r="T227" s="2"/>
      <c r="U227" s="3"/>
    </row>
    <row r="228" ht="14.25" customHeight="1">
      <c r="T228" s="2"/>
      <c r="U228" s="3"/>
    </row>
    <row r="229" ht="14.25" customHeight="1">
      <c r="T229" s="2"/>
      <c r="U229" s="3"/>
    </row>
    <row r="230" ht="14.25" customHeight="1">
      <c r="T230" s="2"/>
      <c r="U230" s="3"/>
    </row>
    <row r="231" ht="14.25" customHeight="1">
      <c r="T231" s="2"/>
      <c r="U231" s="3"/>
    </row>
    <row r="232" ht="14.25" customHeight="1">
      <c r="T232" s="2"/>
      <c r="U232" s="3"/>
    </row>
    <row r="233" ht="14.25" customHeight="1">
      <c r="T233" s="2"/>
      <c r="U233" s="3"/>
    </row>
    <row r="234" ht="14.25" customHeight="1">
      <c r="T234" s="2"/>
      <c r="U234" s="3"/>
    </row>
    <row r="235" ht="14.25" customHeight="1">
      <c r="T235" s="2"/>
      <c r="U235" s="3"/>
    </row>
    <row r="236" ht="14.25" customHeight="1">
      <c r="T236" s="2"/>
      <c r="U236" s="3"/>
    </row>
    <row r="237" ht="14.25" customHeight="1">
      <c r="T237" s="2"/>
      <c r="U237" s="3"/>
    </row>
    <row r="238" ht="14.25" customHeight="1">
      <c r="T238" s="2"/>
      <c r="U238" s="3"/>
    </row>
    <row r="239" ht="14.25" customHeight="1">
      <c r="T239" s="2"/>
      <c r="U239" s="3"/>
    </row>
    <row r="240" ht="14.25" customHeight="1">
      <c r="T240" s="2"/>
      <c r="U240" s="3"/>
    </row>
    <row r="241" ht="14.25" customHeight="1">
      <c r="T241" s="2"/>
      <c r="U241" s="3"/>
    </row>
    <row r="242" ht="14.25" customHeight="1">
      <c r="T242" s="2"/>
      <c r="U242" s="3"/>
    </row>
    <row r="243" ht="14.25" customHeight="1">
      <c r="T243" s="2"/>
      <c r="U243" s="3"/>
    </row>
    <row r="244" ht="14.25" customHeight="1">
      <c r="T244" s="2"/>
      <c r="U244" s="3"/>
    </row>
    <row r="245" ht="14.25" customHeight="1">
      <c r="T245" s="2"/>
      <c r="U245" s="3"/>
    </row>
    <row r="246" ht="14.25" customHeight="1">
      <c r="T246" s="2"/>
      <c r="U246" s="3"/>
    </row>
    <row r="247" ht="14.25" customHeight="1">
      <c r="T247" s="2"/>
      <c r="U247" s="3"/>
    </row>
    <row r="248" ht="14.25" customHeight="1">
      <c r="T248" s="2"/>
      <c r="U248" s="3"/>
    </row>
    <row r="249" ht="14.25" customHeight="1">
      <c r="T249" s="2"/>
      <c r="U249" s="3"/>
    </row>
    <row r="250" ht="14.25" customHeight="1">
      <c r="T250" s="2"/>
      <c r="U250" s="3"/>
    </row>
    <row r="251" ht="14.25" customHeight="1">
      <c r="T251" s="2"/>
      <c r="U251" s="3"/>
    </row>
    <row r="252" ht="14.25" customHeight="1">
      <c r="T252" s="2"/>
      <c r="U252" s="3"/>
    </row>
    <row r="253" ht="14.25" customHeight="1">
      <c r="T253" s="2"/>
      <c r="U253" s="3"/>
    </row>
    <row r="254" ht="14.25" customHeight="1">
      <c r="T254" s="2"/>
      <c r="U254" s="3"/>
    </row>
    <row r="255" ht="14.25" customHeight="1">
      <c r="T255" s="2"/>
      <c r="U255" s="3"/>
    </row>
    <row r="256" ht="14.25" customHeight="1">
      <c r="T256" s="2"/>
      <c r="U256" s="3"/>
    </row>
    <row r="257" ht="14.25" customHeight="1">
      <c r="T257" s="2"/>
      <c r="U257" s="3"/>
    </row>
    <row r="258" ht="14.25" customHeight="1">
      <c r="T258" s="2"/>
      <c r="U258" s="3"/>
    </row>
    <row r="259" ht="14.25" customHeight="1">
      <c r="T259" s="2"/>
      <c r="U259" s="3"/>
    </row>
    <row r="260" ht="14.25" customHeight="1">
      <c r="T260" s="2"/>
      <c r="U260" s="3"/>
    </row>
    <row r="261" ht="14.25" customHeight="1">
      <c r="T261" s="2"/>
      <c r="U261" s="3"/>
    </row>
    <row r="262" ht="14.25" customHeight="1">
      <c r="T262" s="2"/>
      <c r="U262" s="3"/>
    </row>
    <row r="263" ht="14.25" customHeight="1">
      <c r="T263" s="2"/>
      <c r="U263" s="3"/>
    </row>
    <row r="264" ht="14.25" customHeight="1">
      <c r="T264" s="2"/>
      <c r="U264" s="3"/>
    </row>
    <row r="265" ht="14.25" customHeight="1">
      <c r="T265" s="2"/>
      <c r="U265" s="3"/>
    </row>
    <row r="266" ht="14.25" customHeight="1">
      <c r="T266" s="2"/>
      <c r="U266" s="3"/>
    </row>
    <row r="267" ht="14.25" customHeight="1">
      <c r="T267" s="2"/>
      <c r="U267" s="3"/>
    </row>
    <row r="268" ht="14.25" customHeight="1">
      <c r="T268" s="2"/>
      <c r="U268" s="3"/>
    </row>
    <row r="269" ht="14.25" customHeight="1">
      <c r="T269" s="2"/>
      <c r="U269" s="3"/>
    </row>
    <row r="270" ht="14.25" customHeight="1">
      <c r="T270" s="2"/>
      <c r="U270" s="3"/>
    </row>
    <row r="271" ht="14.25" customHeight="1">
      <c r="T271" s="2"/>
      <c r="U271" s="3"/>
    </row>
    <row r="272" ht="14.25" customHeight="1">
      <c r="T272" s="2"/>
      <c r="U272" s="3"/>
    </row>
    <row r="273" ht="14.25" customHeight="1">
      <c r="T273" s="2"/>
      <c r="U273" s="3"/>
    </row>
    <row r="274" ht="14.25" customHeight="1">
      <c r="T274" s="2"/>
      <c r="U274" s="3"/>
    </row>
    <row r="275" ht="14.25" customHeight="1">
      <c r="T275" s="2"/>
      <c r="U275" s="3"/>
    </row>
    <row r="276" ht="14.25" customHeight="1">
      <c r="T276" s="2"/>
      <c r="U276" s="3"/>
    </row>
    <row r="277" ht="14.25" customHeight="1">
      <c r="T277" s="2"/>
      <c r="U277" s="3"/>
    </row>
    <row r="278" ht="14.25" customHeight="1">
      <c r="T278" s="2"/>
      <c r="U278" s="3"/>
    </row>
    <row r="279" ht="14.25" customHeight="1">
      <c r="T279" s="2"/>
      <c r="U279" s="3"/>
    </row>
    <row r="280" ht="14.25" customHeight="1">
      <c r="T280" s="2"/>
      <c r="U280" s="3"/>
    </row>
    <row r="281" ht="14.25" customHeight="1">
      <c r="T281" s="2"/>
      <c r="U281" s="3"/>
    </row>
    <row r="282" ht="14.25" customHeight="1">
      <c r="T282" s="2"/>
      <c r="U282" s="3"/>
    </row>
    <row r="283" ht="14.25" customHeight="1">
      <c r="T283" s="2"/>
      <c r="U283" s="3"/>
    </row>
    <row r="284" ht="14.25" customHeight="1">
      <c r="T284" s="2"/>
      <c r="U284" s="3"/>
    </row>
    <row r="285" ht="14.25" customHeight="1">
      <c r="T285" s="2"/>
      <c r="U285" s="3"/>
    </row>
    <row r="286" ht="14.25" customHeight="1">
      <c r="T286" s="2"/>
      <c r="U286" s="3"/>
    </row>
    <row r="287" ht="14.25" customHeight="1">
      <c r="T287" s="2"/>
      <c r="U287" s="3"/>
    </row>
    <row r="288" ht="14.25" customHeight="1">
      <c r="T288" s="2"/>
      <c r="U288" s="3"/>
    </row>
    <row r="289" ht="14.25" customHeight="1">
      <c r="T289" s="2"/>
      <c r="U289" s="3"/>
    </row>
    <row r="290" ht="14.25" customHeight="1">
      <c r="T290" s="2"/>
      <c r="U290" s="3"/>
    </row>
    <row r="291" ht="14.25" customHeight="1">
      <c r="T291" s="2"/>
      <c r="U291" s="3"/>
    </row>
    <row r="292" ht="14.25" customHeight="1">
      <c r="T292" s="2"/>
      <c r="U292" s="3"/>
    </row>
    <row r="293" ht="14.25" customHeight="1">
      <c r="T293" s="2"/>
      <c r="U293" s="3"/>
    </row>
    <row r="294" ht="14.25" customHeight="1">
      <c r="T294" s="2"/>
      <c r="U294" s="3"/>
    </row>
    <row r="295" ht="14.25" customHeight="1">
      <c r="T295" s="2"/>
      <c r="U295" s="3"/>
    </row>
    <row r="296" ht="14.25" customHeight="1">
      <c r="T296" s="2"/>
      <c r="U296" s="3"/>
    </row>
    <row r="297" ht="14.25" customHeight="1">
      <c r="T297" s="2"/>
      <c r="U297" s="3"/>
    </row>
    <row r="298" ht="14.25" customHeight="1">
      <c r="T298" s="2"/>
      <c r="U298" s="3"/>
    </row>
    <row r="299" ht="14.25" customHeight="1">
      <c r="T299" s="2"/>
      <c r="U299" s="3"/>
    </row>
    <row r="300" ht="14.25" customHeight="1">
      <c r="T300" s="2"/>
      <c r="U300" s="3"/>
    </row>
    <row r="301" ht="14.25" customHeight="1">
      <c r="T301" s="2"/>
      <c r="U301" s="3"/>
    </row>
    <row r="302" ht="14.25" customHeight="1">
      <c r="T302" s="2"/>
      <c r="U302" s="3"/>
    </row>
    <row r="303" ht="14.25" customHeight="1">
      <c r="T303" s="2"/>
      <c r="U303" s="3"/>
    </row>
    <row r="304" ht="14.25" customHeight="1">
      <c r="T304" s="2"/>
      <c r="U304" s="3"/>
    </row>
    <row r="305" ht="14.25" customHeight="1">
      <c r="T305" s="2"/>
      <c r="U305" s="3"/>
    </row>
    <row r="306" ht="14.25" customHeight="1">
      <c r="T306" s="2"/>
      <c r="U306" s="3"/>
    </row>
    <row r="307" ht="14.25" customHeight="1">
      <c r="T307" s="2"/>
      <c r="U307" s="3"/>
    </row>
    <row r="308" ht="14.25" customHeight="1">
      <c r="T308" s="2"/>
      <c r="U308" s="3"/>
    </row>
    <row r="309" ht="14.25" customHeight="1">
      <c r="T309" s="2"/>
      <c r="U309" s="3"/>
    </row>
    <row r="310" ht="14.25" customHeight="1">
      <c r="T310" s="2"/>
      <c r="U310" s="3"/>
    </row>
    <row r="311" ht="14.25" customHeight="1">
      <c r="T311" s="2"/>
      <c r="U311" s="3"/>
    </row>
    <row r="312" ht="14.25" customHeight="1">
      <c r="T312" s="2"/>
      <c r="U312" s="3"/>
    </row>
    <row r="313" ht="14.25" customHeight="1">
      <c r="T313" s="2"/>
      <c r="U313" s="3"/>
    </row>
    <row r="314" ht="14.25" customHeight="1">
      <c r="T314" s="2"/>
      <c r="U314" s="3"/>
    </row>
    <row r="315" ht="14.25" customHeight="1">
      <c r="T315" s="2"/>
      <c r="U315" s="3"/>
    </row>
    <row r="316" ht="14.25" customHeight="1">
      <c r="T316" s="2"/>
      <c r="U316" s="3"/>
    </row>
    <row r="317" ht="14.25" customHeight="1">
      <c r="T317" s="2"/>
      <c r="U317" s="3"/>
    </row>
    <row r="318" ht="14.25" customHeight="1">
      <c r="T318" s="2"/>
      <c r="U318" s="3"/>
    </row>
    <row r="319" ht="14.25" customHeight="1">
      <c r="T319" s="2"/>
      <c r="U319" s="3"/>
    </row>
    <row r="320" ht="14.25" customHeight="1">
      <c r="T320" s="2"/>
      <c r="U320" s="3"/>
    </row>
    <row r="321" ht="14.25" customHeight="1">
      <c r="T321" s="2"/>
      <c r="U321" s="3"/>
    </row>
    <row r="322" ht="14.25" customHeight="1">
      <c r="T322" s="2"/>
      <c r="U322" s="3"/>
    </row>
    <row r="323" ht="14.25" customHeight="1">
      <c r="T323" s="2"/>
      <c r="U323" s="3"/>
    </row>
    <row r="324" ht="14.25" customHeight="1">
      <c r="T324" s="2"/>
      <c r="U324" s="3"/>
    </row>
    <row r="325" ht="14.25" customHeight="1">
      <c r="T325" s="2"/>
      <c r="U325" s="3"/>
    </row>
    <row r="326" ht="14.25" customHeight="1">
      <c r="T326" s="2"/>
      <c r="U326" s="3"/>
    </row>
    <row r="327" ht="14.25" customHeight="1">
      <c r="T327" s="2"/>
      <c r="U327" s="3"/>
    </row>
    <row r="328" ht="14.25" customHeight="1">
      <c r="T328" s="2"/>
      <c r="U328" s="3"/>
    </row>
    <row r="329" ht="14.25" customHeight="1">
      <c r="T329" s="2"/>
      <c r="U329" s="3"/>
    </row>
    <row r="330" ht="14.25" customHeight="1">
      <c r="T330" s="2"/>
      <c r="U330" s="3"/>
    </row>
    <row r="331" ht="14.25" customHeight="1">
      <c r="T331" s="2"/>
      <c r="U331" s="3"/>
    </row>
    <row r="332" ht="14.25" customHeight="1">
      <c r="T332" s="2"/>
      <c r="U332" s="3"/>
    </row>
    <row r="333" ht="14.25" customHeight="1">
      <c r="T333" s="2"/>
      <c r="U333" s="3"/>
    </row>
    <row r="334" ht="14.25" customHeight="1">
      <c r="T334" s="2"/>
      <c r="U334" s="3"/>
    </row>
    <row r="335" ht="14.25" customHeight="1">
      <c r="T335" s="2"/>
      <c r="U335" s="3"/>
    </row>
    <row r="336" ht="14.25" customHeight="1">
      <c r="T336" s="2"/>
      <c r="U336" s="3"/>
    </row>
    <row r="337" ht="14.25" customHeight="1">
      <c r="T337" s="2"/>
      <c r="U337" s="3"/>
    </row>
    <row r="338" ht="14.25" customHeight="1">
      <c r="T338" s="2"/>
      <c r="U338" s="3"/>
    </row>
    <row r="339" ht="14.25" customHeight="1">
      <c r="T339" s="2"/>
      <c r="U339" s="3"/>
    </row>
    <row r="340" ht="14.25" customHeight="1">
      <c r="T340" s="2"/>
      <c r="U340" s="3"/>
    </row>
    <row r="341" ht="14.25" customHeight="1">
      <c r="T341" s="2"/>
      <c r="U341" s="3"/>
    </row>
    <row r="342" ht="14.25" customHeight="1">
      <c r="T342" s="2"/>
      <c r="U342" s="3"/>
    </row>
    <row r="343" ht="14.25" customHeight="1">
      <c r="T343" s="2"/>
      <c r="U343" s="3"/>
    </row>
    <row r="344" ht="14.25" customHeight="1">
      <c r="T344" s="2"/>
      <c r="U344" s="3"/>
    </row>
    <row r="345" ht="14.25" customHeight="1">
      <c r="T345" s="2"/>
      <c r="U345" s="3"/>
    </row>
    <row r="346" ht="14.25" customHeight="1">
      <c r="T346" s="2"/>
      <c r="U346" s="3"/>
    </row>
    <row r="347" ht="14.25" customHeight="1">
      <c r="T347" s="2"/>
      <c r="U347" s="3"/>
    </row>
    <row r="348" ht="14.25" customHeight="1">
      <c r="T348" s="2"/>
      <c r="U348" s="3"/>
    </row>
    <row r="349" ht="14.25" customHeight="1">
      <c r="T349" s="2"/>
      <c r="U349" s="3"/>
    </row>
    <row r="350" ht="14.25" customHeight="1">
      <c r="T350" s="2"/>
      <c r="U350" s="3"/>
    </row>
    <row r="351" ht="14.25" customHeight="1">
      <c r="T351" s="2"/>
      <c r="U351" s="3"/>
    </row>
    <row r="352" ht="14.25" customHeight="1">
      <c r="T352" s="2"/>
      <c r="U352" s="3"/>
    </row>
    <row r="353" ht="14.25" customHeight="1">
      <c r="T353" s="2"/>
      <c r="U353" s="3"/>
    </row>
    <row r="354" ht="14.25" customHeight="1">
      <c r="T354" s="2"/>
      <c r="U354" s="3"/>
    </row>
    <row r="355" ht="14.25" customHeight="1">
      <c r="T355" s="2"/>
      <c r="U355" s="3"/>
    </row>
    <row r="356" ht="14.25" customHeight="1">
      <c r="T356" s="2"/>
      <c r="U356" s="3"/>
    </row>
    <row r="357" ht="14.25" customHeight="1">
      <c r="T357" s="2"/>
      <c r="U357" s="3"/>
    </row>
    <row r="358" ht="14.25" customHeight="1">
      <c r="T358" s="2"/>
      <c r="U358" s="3"/>
    </row>
    <row r="359" ht="14.25" customHeight="1">
      <c r="T359" s="2"/>
      <c r="U359" s="3"/>
    </row>
    <row r="360" ht="14.25" customHeight="1">
      <c r="T360" s="2"/>
      <c r="U360" s="3"/>
    </row>
    <row r="361" ht="14.25" customHeight="1">
      <c r="T361" s="2"/>
      <c r="U361" s="3"/>
    </row>
    <row r="362" ht="14.25" customHeight="1">
      <c r="T362" s="2"/>
      <c r="U362" s="3"/>
    </row>
    <row r="363" ht="14.25" customHeight="1">
      <c r="T363" s="2"/>
      <c r="U363" s="3"/>
    </row>
    <row r="364" ht="14.25" customHeight="1">
      <c r="T364" s="2"/>
      <c r="U364" s="3"/>
    </row>
    <row r="365" ht="14.25" customHeight="1">
      <c r="T365" s="2"/>
      <c r="U365" s="3"/>
    </row>
    <row r="366" ht="14.25" customHeight="1">
      <c r="T366" s="2"/>
      <c r="U366" s="3"/>
    </row>
    <row r="367" ht="14.25" customHeight="1">
      <c r="T367" s="2"/>
      <c r="U367" s="3"/>
    </row>
    <row r="368" ht="14.25" customHeight="1">
      <c r="T368" s="2"/>
      <c r="U368" s="3"/>
    </row>
    <row r="369" ht="14.25" customHeight="1">
      <c r="T369" s="2"/>
      <c r="U369" s="3"/>
    </row>
    <row r="370" ht="14.25" customHeight="1">
      <c r="T370" s="2"/>
      <c r="U370" s="3"/>
    </row>
    <row r="371" ht="14.25" customHeight="1">
      <c r="T371" s="2"/>
      <c r="U371" s="3"/>
    </row>
    <row r="372" ht="14.25" customHeight="1">
      <c r="T372" s="2"/>
      <c r="U372" s="3"/>
    </row>
    <row r="373" ht="14.25" customHeight="1">
      <c r="T373" s="2"/>
      <c r="U373" s="3"/>
    </row>
    <row r="374" ht="14.25" customHeight="1">
      <c r="T374" s="2"/>
      <c r="U374" s="3"/>
    </row>
    <row r="375" ht="14.25" customHeight="1">
      <c r="T375" s="2"/>
      <c r="U375" s="3"/>
    </row>
    <row r="376" ht="14.25" customHeight="1">
      <c r="T376" s="2"/>
      <c r="U376" s="3"/>
    </row>
    <row r="377" ht="14.25" customHeight="1">
      <c r="T377" s="2"/>
      <c r="U377" s="3"/>
    </row>
    <row r="378" ht="14.25" customHeight="1">
      <c r="T378" s="2"/>
      <c r="U378" s="3"/>
    </row>
    <row r="379" ht="14.25" customHeight="1">
      <c r="T379" s="2"/>
      <c r="U379" s="3"/>
    </row>
    <row r="380" ht="14.25" customHeight="1">
      <c r="T380" s="2"/>
      <c r="U380" s="3"/>
    </row>
    <row r="381" ht="14.25" customHeight="1">
      <c r="T381" s="2"/>
      <c r="U381" s="3"/>
    </row>
    <row r="382" ht="14.25" customHeight="1">
      <c r="T382" s="2"/>
      <c r="U382" s="3"/>
    </row>
    <row r="383" ht="14.25" customHeight="1">
      <c r="T383" s="2"/>
      <c r="U383" s="3"/>
    </row>
    <row r="384" ht="14.25" customHeight="1">
      <c r="T384" s="2"/>
      <c r="U384" s="3"/>
    </row>
    <row r="385" ht="14.25" customHeight="1">
      <c r="T385" s="2"/>
      <c r="U385" s="3"/>
    </row>
    <row r="386" ht="14.25" customHeight="1">
      <c r="T386" s="2"/>
      <c r="U386" s="3"/>
    </row>
    <row r="387" ht="14.25" customHeight="1">
      <c r="T387" s="2"/>
      <c r="U387" s="3"/>
    </row>
    <row r="388" ht="14.25" customHeight="1">
      <c r="T388" s="2"/>
      <c r="U388" s="3"/>
    </row>
    <row r="389" ht="14.25" customHeight="1">
      <c r="T389" s="2"/>
      <c r="U389" s="3"/>
    </row>
    <row r="390" ht="14.25" customHeight="1">
      <c r="T390" s="2"/>
      <c r="U390" s="3"/>
    </row>
    <row r="391" ht="14.25" customHeight="1">
      <c r="T391" s="2"/>
      <c r="U391" s="3"/>
    </row>
    <row r="392" ht="14.25" customHeight="1">
      <c r="T392" s="2"/>
      <c r="U392" s="3"/>
    </row>
    <row r="393" ht="14.25" customHeight="1">
      <c r="T393" s="2"/>
      <c r="U393" s="3"/>
    </row>
    <row r="394" ht="14.25" customHeight="1">
      <c r="T394" s="2"/>
      <c r="U394" s="3"/>
    </row>
    <row r="395" ht="14.25" customHeight="1">
      <c r="T395" s="2"/>
      <c r="U395" s="3"/>
    </row>
    <row r="396" ht="14.25" customHeight="1">
      <c r="T396" s="2"/>
      <c r="U396" s="3"/>
    </row>
    <row r="397" ht="14.25" customHeight="1">
      <c r="T397" s="2"/>
      <c r="U397" s="3"/>
    </row>
    <row r="398" ht="14.25" customHeight="1">
      <c r="T398" s="2"/>
      <c r="U398" s="3"/>
    </row>
    <row r="399" ht="14.25" customHeight="1">
      <c r="T399" s="2"/>
      <c r="U399" s="3"/>
    </row>
    <row r="400" ht="14.25" customHeight="1">
      <c r="T400" s="2"/>
      <c r="U400" s="3"/>
    </row>
    <row r="401" ht="14.25" customHeight="1">
      <c r="T401" s="2"/>
      <c r="U401" s="3"/>
    </row>
    <row r="402" ht="14.25" customHeight="1">
      <c r="T402" s="2"/>
      <c r="U402" s="3"/>
    </row>
    <row r="403" ht="14.25" customHeight="1">
      <c r="T403" s="2"/>
      <c r="U403" s="3"/>
    </row>
    <row r="404" ht="14.25" customHeight="1">
      <c r="T404" s="2"/>
      <c r="U404" s="3"/>
    </row>
    <row r="405" ht="14.25" customHeight="1">
      <c r="T405" s="2"/>
      <c r="U405" s="3"/>
    </row>
    <row r="406" ht="14.25" customHeight="1">
      <c r="T406" s="2"/>
      <c r="U406" s="3"/>
    </row>
    <row r="407" ht="14.25" customHeight="1">
      <c r="T407" s="2"/>
      <c r="U407" s="3"/>
    </row>
    <row r="408" ht="14.25" customHeight="1">
      <c r="T408" s="2"/>
      <c r="U408" s="3"/>
    </row>
    <row r="409" ht="14.25" customHeight="1">
      <c r="T409" s="2"/>
      <c r="U409" s="3"/>
    </row>
    <row r="410" ht="14.25" customHeight="1">
      <c r="T410" s="2"/>
      <c r="U410" s="3"/>
    </row>
    <row r="411" ht="14.25" customHeight="1">
      <c r="T411" s="2"/>
      <c r="U411" s="3"/>
    </row>
    <row r="412" ht="14.25" customHeight="1">
      <c r="T412" s="2"/>
      <c r="U412" s="3"/>
    </row>
    <row r="413" ht="14.25" customHeight="1">
      <c r="T413" s="2"/>
      <c r="U413" s="3"/>
    </row>
    <row r="414" ht="14.25" customHeight="1">
      <c r="T414" s="2"/>
      <c r="U414" s="3"/>
    </row>
    <row r="415" ht="14.25" customHeight="1">
      <c r="T415" s="2"/>
      <c r="U415" s="3"/>
    </row>
    <row r="416" ht="14.25" customHeight="1">
      <c r="T416" s="2"/>
      <c r="U416" s="3"/>
    </row>
    <row r="417" ht="14.25" customHeight="1">
      <c r="T417" s="2"/>
      <c r="U417" s="3"/>
    </row>
    <row r="418" ht="14.25" customHeight="1">
      <c r="T418" s="2"/>
      <c r="U418" s="3"/>
    </row>
    <row r="419" ht="14.25" customHeight="1">
      <c r="T419" s="2"/>
      <c r="U419" s="3"/>
    </row>
    <row r="420" ht="14.25" customHeight="1">
      <c r="T420" s="2"/>
      <c r="U420" s="3"/>
    </row>
    <row r="421" ht="14.25" customHeight="1">
      <c r="T421" s="2"/>
      <c r="U421" s="3"/>
    </row>
    <row r="422" ht="14.25" customHeight="1">
      <c r="T422" s="2"/>
      <c r="U422" s="3"/>
    </row>
    <row r="423" ht="14.25" customHeight="1">
      <c r="T423" s="2"/>
      <c r="U423" s="3"/>
    </row>
    <row r="424" ht="14.25" customHeight="1">
      <c r="T424" s="2"/>
      <c r="U424" s="3"/>
    </row>
    <row r="425" ht="14.25" customHeight="1">
      <c r="T425" s="2"/>
      <c r="U425" s="3"/>
    </row>
    <row r="426" ht="14.25" customHeight="1">
      <c r="T426" s="2"/>
      <c r="U426" s="3"/>
    </row>
    <row r="427" ht="14.25" customHeight="1">
      <c r="T427" s="2"/>
      <c r="U427" s="3"/>
    </row>
    <row r="428" ht="14.25" customHeight="1">
      <c r="T428" s="2"/>
      <c r="U428" s="3"/>
    </row>
    <row r="429" ht="14.25" customHeight="1">
      <c r="T429" s="2"/>
      <c r="U429" s="3"/>
    </row>
    <row r="430" ht="14.25" customHeight="1">
      <c r="T430" s="2"/>
      <c r="U430" s="3"/>
    </row>
    <row r="431" ht="14.25" customHeight="1">
      <c r="T431" s="2"/>
      <c r="U431" s="3"/>
    </row>
    <row r="432" ht="14.25" customHeight="1">
      <c r="T432" s="2"/>
      <c r="U432" s="3"/>
    </row>
    <row r="433" ht="14.25" customHeight="1">
      <c r="T433" s="2"/>
      <c r="U433" s="3"/>
    </row>
    <row r="434" ht="14.25" customHeight="1">
      <c r="T434" s="2"/>
      <c r="U434" s="3"/>
    </row>
    <row r="435" ht="14.25" customHeight="1">
      <c r="T435" s="2"/>
      <c r="U435" s="3"/>
    </row>
    <row r="436" ht="14.25" customHeight="1">
      <c r="T436" s="2"/>
      <c r="U436" s="3"/>
    </row>
    <row r="437" ht="14.25" customHeight="1">
      <c r="T437" s="2"/>
      <c r="U437" s="3"/>
    </row>
    <row r="438" ht="14.25" customHeight="1">
      <c r="T438" s="2"/>
      <c r="U438" s="3"/>
    </row>
    <row r="439" ht="14.25" customHeight="1">
      <c r="T439" s="2"/>
      <c r="U439" s="3"/>
    </row>
    <row r="440" ht="14.25" customHeight="1">
      <c r="T440" s="2"/>
      <c r="U440" s="3"/>
    </row>
    <row r="441" ht="14.25" customHeight="1">
      <c r="T441" s="2"/>
      <c r="U441" s="3"/>
    </row>
    <row r="442" ht="14.25" customHeight="1">
      <c r="T442" s="2"/>
      <c r="U442" s="3"/>
    </row>
    <row r="443" ht="14.25" customHeight="1">
      <c r="T443" s="2"/>
      <c r="U443" s="3"/>
    </row>
    <row r="444" ht="14.25" customHeight="1">
      <c r="T444" s="2"/>
      <c r="U444" s="3"/>
    </row>
    <row r="445" ht="14.25" customHeight="1">
      <c r="T445" s="2"/>
      <c r="U445" s="3"/>
    </row>
    <row r="446" ht="14.25" customHeight="1">
      <c r="T446" s="2"/>
      <c r="U446" s="3"/>
    </row>
    <row r="447" ht="14.25" customHeight="1">
      <c r="T447" s="2"/>
      <c r="U447" s="3"/>
    </row>
    <row r="448" ht="14.25" customHeight="1">
      <c r="T448" s="2"/>
      <c r="U448" s="3"/>
    </row>
    <row r="449" ht="14.25" customHeight="1">
      <c r="T449" s="2"/>
      <c r="U449" s="3"/>
    </row>
    <row r="450" ht="14.25" customHeight="1">
      <c r="T450" s="2"/>
      <c r="U450" s="3"/>
    </row>
    <row r="451" ht="14.25" customHeight="1">
      <c r="T451" s="2"/>
      <c r="U451" s="3"/>
    </row>
    <row r="452" ht="14.25" customHeight="1">
      <c r="T452" s="2"/>
      <c r="U452" s="3"/>
    </row>
    <row r="453" ht="14.25" customHeight="1">
      <c r="T453" s="2"/>
      <c r="U453" s="3"/>
    </row>
    <row r="454" ht="14.25" customHeight="1">
      <c r="T454" s="2"/>
      <c r="U454" s="3"/>
    </row>
    <row r="455" ht="14.25" customHeight="1">
      <c r="T455" s="2"/>
      <c r="U455" s="3"/>
    </row>
    <row r="456" ht="14.25" customHeight="1">
      <c r="T456" s="2"/>
      <c r="U456" s="3"/>
    </row>
    <row r="457" ht="14.25" customHeight="1">
      <c r="T457" s="2"/>
      <c r="U457" s="3"/>
    </row>
    <row r="458" ht="14.25" customHeight="1">
      <c r="T458" s="2"/>
      <c r="U458" s="3"/>
    </row>
    <row r="459" ht="14.25" customHeight="1">
      <c r="T459" s="2"/>
      <c r="U459" s="3"/>
    </row>
    <row r="460" ht="14.25" customHeight="1">
      <c r="T460" s="2"/>
      <c r="U460" s="3"/>
    </row>
    <row r="461" ht="14.25" customHeight="1">
      <c r="T461" s="2"/>
      <c r="U461" s="3"/>
    </row>
    <row r="462" ht="14.25" customHeight="1">
      <c r="T462" s="2"/>
      <c r="U462" s="3"/>
    </row>
    <row r="463" ht="14.25" customHeight="1">
      <c r="T463" s="2"/>
      <c r="U463" s="3"/>
    </row>
    <row r="464" ht="14.25" customHeight="1">
      <c r="T464" s="2"/>
      <c r="U464" s="3"/>
    </row>
    <row r="465" ht="14.25" customHeight="1">
      <c r="T465" s="2"/>
      <c r="U465" s="3"/>
    </row>
    <row r="466" ht="14.25" customHeight="1">
      <c r="T466" s="2"/>
      <c r="U466" s="3"/>
    </row>
    <row r="467" ht="14.25" customHeight="1">
      <c r="T467" s="2"/>
      <c r="U467" s="3"/>
    </row>
    <row r="468" ht="14.25" customHeight="1">
      <c r="T468" s="2"/>
      <c r="U468" s="3"/>
    </row>
    <row r="469" ht="14.25" customHeight="1">
      <c r="T469" s="2"/>
      <c r="U469" s="3"/>
    </row>
    <row r="470" ht="14.25" customHeight="1">
      <c r="T470" s="2"/>
      <c r="U470" s="3"/>
    </row>
    <row r="471" ht="14.25" customHeight="1">
      <c r="T471" s="2"/>
      <c r="U471" s="3"/>
    </row>
    <row r="472" ht="14.25" customHeight="1">
      <c r="T472" s="2"/>
      <c r="U472" s="3"/>
    </row>
    <row r="473" ht="14.25" customHeight="1">
      <c r="T473" s="2"/>
      <c r="U473" s="3"/>
    </row>
    <row r="474" ht="14.25" customHeight="1">
      <c r="T474" s="2"/>
      <c r="U474" s="3"/>
    </row>
    <row r="475" ht="14.25" customHeight="1">
      <c r="T475" s="2"/>
      <c r="U475" s="3"/>
    </row>
    <row r="476" ht="14.25" customHeight="1">
      <c r="T476" s="2"/>
      <c r="U476" s="3"/>
    </row>
    <row r="477" ht="14.25" customHeight="1">
      <c r="T477" s="2"/>
      <c r="U477" s="3"/>
    </row>
    <row r="478" ht="14.25" customHeight="1">
      <c r="T478" s="2"/>
      <c r="U478" s="3"/>
    </row>
    <row r="479" ht="14.25" customHeight="1">
      <c r="T479" s="2"/>
      <c r="U479" s="3"/>
    </row>
    <row r="480" ht="14.25" customHeight="1">
      <c r="T480" s="2"/>
      <c r="U480" s="3"/>
    </row>
    <row r="481" ht="14.25" customHeight="1">
      <c r="T481" s="2"/>
      <c r="U481" s="3"/>
    </row>
    <row r="482" ht="14.25" customHeight="1">
      <c r="T482" s="2"/>
      <c r="U482" s="3"/>
    </row>
    <row r="483" ht="14.25" customHeight="1">
      <c r="T483" s="2"/>
      <c r="U483" s="3"/>
    </row>
    <row r="484" ht="14.25" customHeight="1">
      <c r="T484" s="2"/>
      <c r="U484" s="3"/>
    </row>
    <row r="485" ht="14.25" customHeight="1">
      <c r="T485" s="2"/>
      <c r="U485" s="3"/>
    </row>
    <row r="486" ht="14.25" customHeight="1">
      <c r="T486" s="2"/>
      <c r="U486" s="3"/>
    </row>
    <row r="487" ht="14.25" customHeight="1">
      <c r="T487" s="2"/>
      <c r="U487" s="3"/>
    </row>
    <row r="488" ht="14.25" customHeight="1">
      <c r="T488" s="2"/>
      <c r="U488" s="3"/>
    </row>
    <row r="489" ht="14.25" customHeight="1">
      <c r="T489" s="2"/>
      <c r="U489" s="3"/>
    </row>
    <row r="490" ht="14.25" customHeight="1">
      <c r="T490" s="2"/>
      <c r="U490" s="3"/>
    </row>
    <row r="491" ht="14.25" customHeight="1">
      <c r="T491" s="2"/>
      <c r="U491" s="3"/>
    </row>
    <row r="492" ht="14.25" customHeight="1">
      <c r="T492" s="2"/>
      <c r="U492" s="3"/>
    </row>
    <row r="493" ht="14.25" customHeight="1">
      <c r="T493" s="2"/>
      <c r="U493" s="3"/>
    </row>
    <row r="494" ht="14.25" customHeight="1">
      <c r="T494" s="2"/>
      <c r="U494" s="3"/>
    </row>
    <row r="495" ht="14.25" customHeight="1">
      <c r="T495" s="2"/>
      <c r="U495" s="3"/>
    </row>
    <row r="496" ht="14.25" customHeight="1">
      <c r="T496" s="2"/>
      <c r="U496" s="3"/>
    </row>
    <row r="497" ht="14.25" customHeight="1">
      <c r="T497" s="2"/>
      <c r="U497" s="3"/>
    </row>
    <row r="498" ht="14.25" customHeight="1">
      <c r="T498" s="2"/>
      <c r="U498" s="3"/>
    </row>
    <row r="499" ht="14.25" customHeight="1">
      <c r="T499" s="2"/>
      <c r="U499" s="3"/>
    </row>
    <row r="500" ht="14.25" customHeight="1">
      <c r="T500" s="2"/>
      <c r="U500" s="3"/>
    </row>
    <row r="501" ht="14.25" customHeight="1">
      <c r="T501" s="2"/>
      <c r="U501" s="3"/>
    </row>
    <row r="502" ht="14.25" customHeight="1">
      <c r="T502" s="2"/>
      <c r="U502" s="3"/>
    </row>
    <row r="503" ht="14.25" customHeight="1">
      <c r="T503" s="2"/>
      <c r="U503" s="3"/>
    </row>
    <row r="504" ht="14.25" customHeight="1">
      <c r="T504" s="2"/>
      <c r="U504" s="3"/>
    </row>
    <row r="505" ht="14.25" customHeight="1">
      <c r="T505" s="2"/>
      <c r="U505" s="3"/>
    </row>
    <row r="506" ht="14.25" customHeight="1">
      <c r="T506" s="2"/>
      <c r="U506" s="3"/>
    </row>
    <row r="507" ht="14.25" customHeight="1">
      <c r="T507" s="2"/>
      <c r="U507" s="3"/>
    </row>
    <row r="508" ht="14.25" customHeight="1">
      <c r="T508" s="2"/>
      <c r="U508" s="3"/>
    </row>
    <row r="509" ht="14.25" customHeight="1">
      <c r="T509" s="2"/>
      <c r="U509" s="3"/>
    </row>
    <row r="510" ht="14.25" customHeight="1">
      <c r="T510" s="2"/>
      <c r="U510" s="3"/>
    </row>
    <row r="511" ht="14.25" customHeight="1">
      <c r="T511" s="2"/>
      <c r="U511" s="3"/>
    </row>
    <row r="512" ht="14.25" customHeight="1">
      <c r="T512" s="2"/>
      <c r="U512" s="3"/>
    </row>
    <row r="513" ht="14.25" customHeight="1">
      <c r="T513" s="2"/>
      <c r="U513" s="3"/>
    </row>
    <row r="514" ht="14.25" customHeight="1">
      <c r="T514" s="2"/>
      <c r="U514" s="3"/>
    </row>
    <row r="515" ht="14.25" customHeight="1">
      <c r="T515" s="2"/>
      <c r="U515" s="3"/>
    </row>
    <row r="516" ht="14.25" customHeight="1">
      <c r="T516" s="2"/>
      <c r="U516" s="3"/>
    </row>
    <row r="517" ht="14.25" customHeight="1">
      <c r="T517" s="2"/>
      <c r="U517" s="3"/>
    </row>
    <row r="518" ht="14.25" customHeight="1">
      <c r="T518" s="2"/>
      <c r="U518" s="3"/>
    </row>
    <row r="519" ht="14.25" customHeight="1">
      <c r="T519" s="2"/>
      <c r="U519" s="3"/>
    </row>
    <row r="520" ht="14.25" customHeight="1">
      <c r="T520" s="2"/>
      <c r="U520" s="3"/>
    </row>
    <row r="521" ht="14.25" customHeight="1">
      <c r="T521" s="2"/>
      <c r="U521" s="3"/>
    </row>
    <row r="522" ht="14.25" customHeight="1">
      <c r="T522" s="2"/>
      <c r="U522" s="3"/>
    </row>
    <row r="523" ht="14.25" customHeight="1">
      <c r="T523" s="2"/>
      <c r="U523" s="3"/>
    </row>
    <row r="524" ht="14.25" customHeight="1">
      <c r="T524" s="2"/>
      <c r="U524" s="3"/>
    </row>
    <row r="525" ht="14.25" customHeight="1">
      <c r="T525" s="2"/>
      <c r="U525" s="3"/>
    </row>
    <row r="526" ht="14.25" customHeight="1">
      <c r="T526" s="2"/>
      <c r="U526" s="3"/>
    </row>
    <row r="527" ht="14.25" customHeight="1">
      <c r="T527" s="2"/>
      <c r="U527" s="3"/>
    </row>
    <row r="528" ht="14.25" customHeight="1">
      <c r="T528" s="2"/>
      <c r="U528" s="3"/>
    </row>
    <row r="529" ht="14.25" customHeight="1">
      <c r="T529" s="2"/>
      <c r="U529" s="3"/>
    </row>
    <row r="530" ht="14.25" customHeight="1">
      <c r="T530" s="2"/>
      <c r="U530" s="3"/>
    </row>
    <row r="531" ht="14.25" customHeight="1">
      <c r="T531" s="2"/>
      <c r="U531" s="3"/>
    </row>
    <row r="532" ht="14.25" customHeight="1">
      <c r="T532" s="2"/>
      <c r="U532" s="3"/>
    </row>
    <row r="533" ht="14.25" customHeight="1">
      <c r="T533" s="2"/>
      <c r="U533" s="3"/>
    </row>
    <row r="534" ht="14.25" customHeight="1">
      <c r="T534" s="2"/>
      <c r="U534" s="3"/>
    </row>
    <row r="535" ht="14.25" customHeight="1">
      <c r="T535" s="2"/>
      <c r="U535" s="3"/>
    </row>
    <row r="536" ht="14.25" customHeight="1">
      <c r="T536" s="2"/>
      <c r="U536" s="3"/>
    </row>
    <row r="537" ht="14.25" customHeight="1">
      <c r="T537" s="2"/>
      <c r="U537" s="3"/>
    </row>
    <row r="538" ht="14.25" customHeight="1">
      <c r="T538" s="2"/>
      <c r="U538" s="3"/>
    </row>
    <row r="539" ht="14.25" customHeight="1">
      <c r="T539" s="2"/>
      <c r="U539" s="3"/>
    </row>
    <row r="540" ht="14.25" customHeight="1">
      <c r="T540" s="2"/>
      <c r="U540" s="3"/>
    </row>
    <row r="541" ht="14.25" customHeight="1">
      <c r="T541" s="2"/>
      <c r="U541" s="3"/>
    </row>
    <row r="542" ht="14.25" customHeight="1">
      <c r="T542" s="2"/>
      <c r="U542" s="3"/>
    </row>
    <row r="543" ht="14.25" customHeight="1">
      <c r="T543" s="2"/>
      <c r="U543" s="3"/>
    </row>
    <row r="544" ht="14.25" customHeight="1">
      <c r="T544" s="2"/>
      <c r="U544" s="3"/>
    </row>
    <row r="545" ht="14.25" customHeight="1">
      <c r="T545" s="2"/>
      <c r="U545" s="3"/>
    </row>
    <row r="546" ht="14.25" customHeight="1">
      <c r="T546" s="2"/>
      <c r="U546" s="3"/>
    </row>
    <row r="547" ht="14.25" customHeight="1">
      <c r="T547" s="2"/>
      <c r="U547" s="3"/>
    </row>
    <row r="548" ht="14.25" customHeight="1">
      <c r="T548" s="2"/>
      <c r="U548" s="3"/>
    </row>
    <row r="549" ht="14.25" customHeight="1">
      <c r="T549" s="2"/>
      <c r="U549" s="3"/>
    </row>
    <row r="550" ht="14.25" customHeight="1">
      <c r="T550" s="2"/>
      <c r="U550" s="3"/>
    </row>
    <row r="551" ht="14.25" customHeight="1">
      <c r="T551" s="2"/>
      <c r="U551" s="3"/>
    </row>
    <row r="552" ht="14.25" customHeight="1">
      <c r="T552" s="2"/>
      <c r="U552" s="3"/>
    </row>
    <row r="553" ht="14.25" customHeight="1">
      <c r="T553" s="2"/>
      <c r="U553" s="3"/>
    </row>
    <row r="554" ht="14.25" customHeight="1">
      <c r="T554" s="2"/>
      <c r="U554" s="3"/>
    </row>
    <row r="555" ht="14.25" customHeight="1">
      <c r="T555" s="2"/>
      <c r="U555" s="3"/>
    </row>
    <row r="556" ht="14.25" customHeight="1">
      <c r="T556" s="2"/>
      <c r="U556" s="3"/>
    </row>
    <row r="557" ht="14.25" customHeight="1">
      <c r="T557" s="2"/>
      <c r="U557" s="3"/>
    </row>
    <row r="558" ht="14.25" customHeight="1">
      <c r="T558" s="2"/>
      <c r="U558" s="3"/>
    </row>
    <row r="559" ht="14.25" customHeight="1">
      <c r="T559" s="2"/>
      <c r="U559" s="3"/>
    </row>
    <row r="560" ht="14.25" customHeight="1">
      <c r="T560" s="2"/>
      <c r="U560" s="3"/>
    </row>
    <row r="561" ht="14.25" customHeight="1">
      <c r="T561" s="2"/>
      <c r="U561" s="3"/>
    </row>
    <row r="562" ht="14.25" customHeight="1">
      <c r="T562" s="2"/>
      <c r="U562" s="3"/>
    </row>
    <row r="563" ht="14.25" customHeight="1">
      <c r="T563" s="2"/>
      <c r="U563" s="3"/>
    </row>
    <row r="564" ht="14.25" customHeight="1">
      <c r="T564" s="2"/>
      <c r="U564" s="3"/>
    </row>
    <row r="565" ht="14.25" customHeight="1">
      <c r="T565" s="2"/>
      <c r="U565" s="3"/>
    </row>
    <row r="566" ht="14.25" customHeight="1">
      <c r="T566" s="2"/>
      <c r="U566" s="3"/>
    </row>
    <row r="567" ht="14.25" customHeight="1">
      <c r="T567" s="2"/>
      <c r="U567" s="3"/>
    </row>
    <row r="568" ht="14.25" customHeight="1">
      <c r="T568" s="2"/>
      <c r="U568" s="3"/>
    </row>
    <row r="569" ht="14.25" customHeight="1">
      <c r="T569" s="2"/>
      <c r="U569" s="3"/>
    </row>
    <row r="570" ht="14.25" customHeight="1">
      <c r="T570" s="2"/>
      <c r="U570" s="3"/>
    </row>
    <row r="571" ht="14.25" customHeight="1">
      <c r="T571" s="2"/>
      <c r="U571" s="3"/>
    </row>
    <row r="572" ht="14.25" customHeight="1">
      <c r="T572" s="2"/>
      <c r="U572" s="3"/>
    </row>
    <row r="573" ht="14.25" customHeight="1">
      <c r="T573" s="2"/>
      <c r="U573" s="3"/>
    </row>
    <row r="574" ht="14.25" customHeight="1">
      <c r="T574" s="2"/>
      <c r="U574" s="3"/>
    </row>
    <row r="575" ht="14.25" customHeight="1">
      <c r="T575" s="2"/>
      <c r="U575" s="3"/>
    </row>
    <row r="576" ht="14.25" customHeight="1">
      <c r="T576" s="2"/>
      <c r="U576" s="3"/>
    </row>
    <row r="577" ht="14.25" customHeight="1">
      <c r="T577" s="2"/>
      <c r="U577" s="3"/>
    </row>
    <row r="578" ht="14.25" customHeight="1">
      <c r="T578" s="2"/>
      <c r="U578" s="3"/>
    </row>
    <row r="579" ht="14.25" customHeight="1">
      <c r="T579" s="2"/>
      <c r="U579" s="3"/>
    </row>
    <row r="580" ht="14.25" customHeight="1">
      <c r="T580" s="2"/>
      <c r="U580" s="3"/>
    </row>
    <row r="581" ht="14.25" customHeight="1">
      <c r="T581" s="2"/>
      <c r="U581" s="3"/>
    </row>
    <row r="582" ht="14.25" customHeight="1">
      <c r="T582" s="2"/>
      <c r="U582" s="3"/>
    </row>
    <row r="583" ht="14.25" customHeight="1">
      <c r="T583" s="2"/>
      <c r="U583" s="3"/>
    </row>
    <row r="584" ht="14.25" customHeight="1">
      <c r="T584" s="2"/>
      <c r="U584" s="3"/>
    </row>
    <row r="585" ht="14.25" customHeight="1">
      <c r="T585" s="2"/>
      <c r="U585" s="3"/>
    </row>
    <row r="586" ht="14.25" customHeight="1">
      <c r="T586" s="2"/>
      <c r="U586" s="3"/>
    </row>
    <row r="587" ht="14.25" customHeight="1">
      <c r="T587" s="2"/>
      <c r="U587" s="3"/>
    </row>
    <row r="588" ht="14.25" customHeight="1">
      <c r="T588" s="2"/>
      <c r="U588" s="3"/>
    </row>
    <row r="589" ht="14.25" customHeight="1">
      <c r="T589" s="2"/>
      <c r="U589" s="3"/>
    </row>
    <row r="590" ht="14.25" customHeight="1">
      <c r="T590" s="2"/>
      <c r="U590" s="3"/>
    </row>
    <row r="591" ht="14.25" customHeight="1">
      <c r="T591" s="2"/>
      <c r="U591" s="3"/>
    </row>
    <row r="592" ht="14.25" customHeight="1">
      <c r="T592" s="2"/>
      <c r="U592" s="3"/>
    </row>
    <row r="593" ht="14.25" customHeight="1">
      <c r="T593" s="2"/>
      <c r="U593" s="3"/>
    </row>
    <row r="594" ht="14.25" customHeight="1">
      <c r="T594" s="2"/>
      <c r="U594" s="3"/>
    </row>
    <row r="595" ht="14.25" customHeight="1">
      <c r="T595" s="2"/>
      <c r="U595" s="3"/>
    </row>
    <row r="596" ht="14.25" customHeight="1">
      <c r="T596" s="2"/>
      <c r="U596" s="3"/>
    </row>
    <row r="597" ht="14.25" customHeight="1">
      <c r="T597" s="2"/>
      <c r="U597" s="3"/>
    </row>
    <row r="598" ht="14.25" customHeight="1">
      <c r="T598" s="2"/>
      <c r="U598" s="3"/>
    </row>
    <row r="599" ht="14.25" customHeight="1">
      <c r="T599" s="2"/>
      <c r="U599" s="3"/>
    </row>
    <row r="600" ht="14.25" customHeight="1">
      <c r="T600" s="2"/>
      <c r="U600" s="3"/>
    </row>
    <row r="601" ht="14.25" customHeight="1">
      <c r="T601" s="2"/>
      <c r="U601" s="3"/>
    </row>
    <row r="602" ht="14.25" customHeight="1">
      <c r="T602" s="2"/>
      <c r="U602" s="3"/>
    </row>
    <row r="603" ht="14.25" customHeight="1">
      <c r="T603" s="2"/>
      <c r="U603" s="3"/>
    </row>
    <row r="604" ht="14.25" customHeight="1">
      <c r="T604" s="2"/>
      <c r="U604" s="3"/>
    </row>
    <row r="605" ht="14.25" customHeight="1">
      <c r="T605" s="2"/>
      <c r="U605" s="3"/>
    </row>
    <row r="606" ht="14.25" customHeight="1">
      <c r="T606" s="2"/>
      <c r="U606" s="3"/>
    </row>
    <row r="607" ht="14.25" customHeight="1">
      <c r="T607" s="2"/>
      <c r="U607" s="3"/>
    </row>
    <row r="608" ht="14.25" customHeight="1">
      <c r="T608" s="2"/>
      <c r="U608" s="3"/>
    </row>
    <row r="609" ht="14.25" customHeight="1">
      <c r="T609" s="2"/>
      <c r="U609" s="3"/>
    </row>
    <row r="610" ht="14.25" customHeight="1">
      <c r="T610" s="2"/>
      <c r="U610" s="3"/>
    </row>
    <row r="611" ht="14.25" customHeight="1">
      <c r="T611" s="2"/>
      <c r="U611" s="3"/>
    </row>
    <row r="612" ht="14.25" customHeight="1">
      <c r="T612" s="2"/>
      <c r="U612" s="3"/>
    </row>
    <row r="613" ht="14.25" customHeight="1">
      <c r="T613" s="2"/>
      <c r="U613" s="3"/>
    </row>
    <row r="614" ht="14.25" customHeight="1">
      <c r="T614" s="2"/>
      <c r="U614" s="3"/>
    </row>
    <row r="615" ht="14.25" customHeight="1">
      <c r="T615" s="2"/>
      <c r="U615" s="3"/>
    </row>
    <row r="616" ht="14.25" customHeight="1">
      <c r="T616" s="2"/>
      <c r="U616" s="3"/>
    </row>
    <row r="617" ht="14.25" customHeight="1">
      <c r="T617" s="2"/>
      <c r="U617" s="3"/>
    </row>
    <row r="618" ht="14.25" customHeight="1">
      <c r="T618" s="2"/>
      <c r="U618" s="3"/>
    </row>
    <row r="619" ht="14.25" customHeight="1">
      <c r="T619" s="2"/>
      <c r="U619" s="3"/>
    </row>
    <row r="620" ht="14.25" customHeight="1">
      <c r="T620" s="2"/>
      <c r="U620" s="3"/>
    </row>
    <row r="621" ht="14.25" customHeight="1">
      <c r="T621" s="2"/>
      <c r="U621" s="3"/>
    </row>
    <row r="622" ht="14.25" customHeight="1">
      <c r="T622" s="2"/>
      <c r="U622" s="3"/>
    </row>
    <row r="623" ht="14.25" customHeight="1">
      <c r="T623" s="2"/>
      <c r="U623" s="3"/>
    </row>
    <row r="624" ht="14.25" customHeight="1">
      <c r="T624" s="2"/>
      <c r="U624" s="3"/>
    </row>
    <row r="625" ht="14.25" customHeight="1">
      <c r="T625" s="2"/>
      <c r="U625" s="3"/>
    </row>
    <row r="626" ht="14.25" customHeight="1">
      <c r="T626" s="2"/>
      <c r="U626" s="3"/>
    </row>
    <row r="627" ht="14.25" customHeight="1">
      <c r="T627" s="2"/>
      <c r="U627" s="3"/>
    </row>
    <row r="628" ht="14.25" customHeight="1">
      <c r="T628" s="2"/>
      <c r="U628" s="3"/>
    </row>
    <row r="629" ht="14.25" customHeight="1">
      <c r="T629" s="2"/>
      <c r="U629" s="3"/>
    </row>
    <row r="630" ht="14.25" customHeight="1">
      <c r="T630" s="2"/>
      <c r="U630" s="3"/>
    </row>
    <row r="631" ht="14.25" customHeight="1">
      <c r="T631" s="2"/>
      <c r="U631" s="3"/>
    </row>
    <row r="632" ht="14.25" customHeight="1">
      <c r="T632" s="2"/>
      <c r="U632" s="3"/>
    </row>
    <row r="633" ht="14.25" customHeight="1">
      <c r="T633" s="2"/>
      <c r="U633" s="3"/>
    </row>
    <row r="634" ht="14.25" customHeight="1">
      <c r="T634" s="2"/>
      <c r="U634" s="3"/>
    </row>
    <row r="635" ht="14.25" customHeight="1">
      <c r="T635" s="2"/>
      <c r="U635" s="3"/>
    </row>
    <row r="636" ht="14.25" customHeight="1">
      <c r="T636" s="2"/>
      <c r="U636" s="3"/>
    </row>
    <row r="637" ht="14.25" customHeight="1">
      <c r="T637" s="2"/>
      <c r="U637" s="3"/>
    </row>
    <row r="638" ht="14.25" customHeight="1">
      <c r="T638" s="2"/>
      <c r="U638" s="3"/>
    </row>
    <row r="639" ht="14.25" customHeight="1">
      <c r="T639" s="2"/>
      <c r="U639" s="3"/>
    </row>
    <row r="640" ht="14.25" customHeight="1">
      <c r="T640" s="2"/>
      <c r="U640" s="3"/>
    </row>
    <row r="641" ht="14.25" customHeight="1">
      <c r="T641" s="2"/>
      <c r="U641" s="3"/>
    </row>
    <row r="642" ht="14.25" customHeight="1">
      <c r="T642" s="2"/>
      <c r="U642" s="3"/>
    </row>
    <row r="643" ht="14.25" customHeight="1">
      <c r="T643" s="2"/>
      <c r="U643" s="3"/>
    </row>
    <row r="644" ht="14.25" customHeight="1">
      <c r="T644" s="2"/>
      <c r="U644" s="3"/>
    </row>
    <row r="645" ht="14.25" customHeight="1">
      <c r="T645" s="2"/>
      <c r="U645" s="3"/>
    </row>
    <row r="646" ht="14.25" customHeight="1">
      <c r="T646" s="2"/>
      <c r="U646" s="3"/>
    </row>
    <row r="647" ht="14.25" customHeight="1">
      <c r="T647" s="2"/>
      <c r="U647" s="3"/>
    </row>
    <row r="648" ht="14.25" customHeight="1">
      <c r="T648" s="2"/>
      <c r="U648" s="3"/>
    </row>
    <row r="649" ht="14.25" customHeight="1">
      <c r="T649" s="2"/>
      <c r="U649" s="3"/>
    </row>
    <row r="650" ht="14.25" customHeight="1">
      <c r="T650" s="2"/>
      <c r="U650" s="3"/>
    </row>
    <row r="651" ht="14.25" customHeight="1">
      <c r="T651" s="2"/>
      <c r="U651" s="3"/>
    </row>
    <row r="652" ht="14.25" customHeight="1">
      <c r="T652" s="2"/>
      <c r="U652" s="3"/>
    </row>
    <row r="653" ht="14.25" customHeight="1">
      <c r="T653" s="2"/>
      <c r="U653" s="3"/>
    </row>
    <row r="654" ht="14.25" customHeight="1">
      <c r="T654" s="2"/>
      <c r="U654" s="3"/>
    </row>
    <row r="655" ht="14.25" customHeight="1">
      <c r="T655" s="2"/>
      <c r="U655" s="3"/>
    </row>
    <row r="656" ht="14.25" customHeight="1">
      <c r="T656" s="2"/>
      <c r="U656" s="3"/>
    </row>
    <row r="657" ht="14.25" customHeight="1">
      <c r="T657" s="2"/>
      <c r="U657" s="3"/>
    </row>
    <row r="658" ht="14.25" customHeight="1">
      <c r="T658" s="2"/>
      <c r="U658" s="3"/>
    </row>
    <row r="659" ht="14.25" customHeight="1">
      <c r="T659" s="2"/>
      <c r="U659" s="3"/>
    </row>
    <row r="660" ht="14.25" customHeight="1">
      <c r="T660" s="2"/>
      <c r="U660" s="3"/>
    </row>
    <row r="661" ht="14.25" customHeight="1">
      <c r="T661" s="2"/>
      <c r="U661" s="3"/>
    </row>
    <row r="662" ht="14.25" customHeight="1">
      <c r="T662" s="2"/>
      <c r="U662" s="3"/>
    </row>
    <row r="663" ht="14.25" customHeight="1">
      <c r="T663" s="2"/>
      <c r="U663" s="3"/>
    </row>
    <row r="664" ht="14.25" customHeight="1">
      <c r="T664" s="2"/>
      <c r="U664" s="3"/>
    </row>
    <row r="665" ht="14.25" customHeight="1">
      <c r="T665" s="2"/>
      <c r="U665" s="3"/>
    </row>
    <row r="666" ht="14.25" customHeight="1">
      <c r="T666" s="2"/>
      <c r="U666" s="3"/>
    </row>
    <row r="667" ht="14.25" customHeight="1">
      <c r="T667" s="2"/>
      <c r="U667" s="3"/>
    </row>
    <row r="668" ht="14.25" customHeight="1">
      <c r="T668" s="2"/>
      <c r="U668" s="3"/>
    </row>
    <row r="669" ht="14.25" customHeight="1">
      <c r="T669" s="2"/>
      <c r="U669" s="3"/>
    </row>
    <row r="670" ht="14.25" customHeight="1">
      <c r="T670" s="2"/>
      <c r="U670" s="3"/>
    </row>
    <row r="671" ht="14.25" customHeight="1">
      <c r="T671" s="2"/>
      <c r="U671" s="3"/>
    </row>
    <row r="672" ht="14.25" customHeight="1">
      <c r="T672" s="2"/>
      <c r="U672" s="3"/>
    </row>
    <row r="673" ht="14.25" customHeight="1">
      <c r="T673" s="2"/>
      <c r="U673" s="3"/>
    </row>
    <row r="674" ht="14.25" customHeight="1">
      <c r="T674" s="2"/>
      <c r="U674" s="3"/>
    </row>
    <row r="675" ht="14.25" customHeight="1">
      <c r="T675" s="2"/>
      <c r="U675" s="3"/>
    </row>
    <row r="676" ht="14.25" customHeight="1">
      <c r="T676" s="2"/>
      <c r="U676" s="3"/>
    </row>
    <row r="677" ht="14.25" customHeight="1">
      <c r="T677" s="2"/>
      <c r="U677" s="3"/>
    </row>
    <row r="678" ht="14.25" customHeight="1">
      <c r="T678" s="2"/>
      <c r="U678" s="3"/>
    </row>
    <row r="679" ht="14.25" customHeight="1">
      <c r="T679" s="2"/>
      <c r="U679" s="3"/>
    </row>
    <row r="680" ht="14.25" customHeight="1">
      <c r="T680" s="2"/>
      <c r="U680" s="3"/>
    </row>
    <row r="681" ht="14.25" customHeight="1">
      <c r="T681" s="2"/>
      <c r="U681" s="3"/>
    </row>
    <row r="682" ht="14.25" customHeight="1">
      <c r="T682" s="2"/>
      <c r="U682" s="3"/>
    </row>
    <row r="683" ht="14.25" customHeight="1">
      <c r="T683" s="2"/>
      <c r="U683" s="3"/>
    </row>
    <row r="684" ht="14.25" customHeight="1">
      <c r="T684" s="2"/>
      <c r="U684" s="3"/>
    </row>
    <row r="685" ht="14.25" customHeight="1">
      <c r="T685" s="2"/>
      <c r="U685" s="3"/>
    </row>
    <row r="686" ht="14.25" customHeight="1">
      <c r="T686" s="2"/>
      <c r="U686" s="3"/>
    </row>
    <row r="687" ht="14.25" customHeight="1">
      <c r="T687" s="2"/>
      <c r="U687" s="3"/>
    </row>
    <row r="688" ht="14.25" customHeight="1">
      <c r="T688" s="2"/>
      <c r="U688" s="3"/>
    </row>
    <row r="689" ht="14.25" customHeight="1">
      <c r="T689" s="2"/>
      <c r="U689" s="3"/>
    </row>
    <row r="690" ht="14.25" customHeight="1">
      <c r="T690" s="2"/>
      <c r="U690" s="3"/>
    </row>
    <row r="691" ht="14.25" customHeight="1">
      <c r="T691" s="2"/>
      <c r="U691" s="3"/>
    </row>
    <row r="692" ht="14.25" customHeight="1">
      <c r="T692" s="2"/>
      <c r="U692" s="3"/>
    </row>
    <row r="693" ht="14.25" customHeight="1">
      <c r="T693" s="2"/>
      <c r="U693" s="3"/>
    </row>
    <row r="694" ht="14.25" customHeight="1">
      <c r="T694" s="2"/>
      <c r="U694" s="3"/>
    </row>
    <row r="695" ht="14.25" customHeight="1">
      <c r="T695" s="2"/>
      <c r="U695" s="3"/>
    </row>
    <row r="696" ht="14.25" customHeight="1">
      <c r="T696" s="2"/>
      <c r="U696" s="3"/>
    </row>
    <row r="697" ht="14.25" customHeight="1">
      <c r="T697" s="2"/>
      <c r="U697" s="3"/>
    </row>
    <row r="698" ht="14.25" customHeight="1">
      <c r="T698" s="2"/>
      <c r="U698" s="3"/>
    </row>
    <row r="699" ht="14.25" customHeight="1">
      <c r="T699" s="2"/>
      <c r="U699" s="3"/>
    </row>
    <row r="700" ht="14.25" customHeight="1">
      <c r="T700" s="2"/>
      <c r="U700" s="3"/>
    </row>
    <row r="701" ht="14.25" customHeight="1">
      <c r="T701" s="2"/>
      <c r="U701" s="3"/>
    </row>
    <row r="702" ht="14.25" customHeight="1">
      <c r="T702" s="2"/>
      <c r="U702" s="3"/>
    </row>
    <row r="703" ht="14.25" customHeight="1">
      <c r="T703" s="2"/>
      <c r="U703" s="3"/>
    </row>
    <row r="704" ht="14.25" customHeight="1">
      <c r="T704" s="2"/>
      <c r="U704" s="3"/>
    </row>
    <row r="705" ht="14.25" customHeight="1">
      <c r="T705" s="2"/>
      <c r="U705" s="3"/>
    </row>
    <row r="706" ht="14.25" customHeight="1">
      <c r="T706" s="2"/>
      <c r="U706" s="3"/>
    </row>
    <row r="707" ht="14.25" customHeight="1">
      <c r="T707" s="2"/>
      <c r="U707" s="3"/>
    </row>
    <row r="708" ht="14.25" customHeight="1">
      <c r="T708" s="2"/>
      <c r="U708" s="3"/>
    </row>
    <row r="709" ht="14.25" customHeight="1">
      <c r="T709" s="2"/>
      <c r="U709" s="3"/>
    </row>
    <row r="710" ht="14.25" customHeight="1">
      <c r="T710" s="2"/>
      <c r="U710" s="3"/>
    </row>
    <row r="711" ht="14.25" customHeight="1">
      <c r="T711" s="2"/>
      <c r="U711" s="3"/>
    </row>
    <row r="712" ht="14.25" customHeight="1">
      <c r="T712" s="2"/>
      <c r="U712" s="3"/>
    </row>
    <row r="713" ht="14.25" customHeight="1">
      <c r="T713" s="2"/>
      <c r="U713" s="3"/>
    </row>
    <row r="714" ht="14.25" customHeight="1">
      <c r="T714" s="2"/>
      <c r="U714" s="3"/>
    </row>
    <row r="715" ht="14.25" customHeight="1">
      <c r="T715" s="2"/>
      <c r="U715" s="3"/>
    </row>
    <row r="716" ht="14.25" customHeight="1">
      <c r="T716" s="2"/>
      <c r="U716" s="3"/>
    </row>
    <row r="717" ht="14.25" customHeight="1">
      <c r="T717" s="2"/>
      <c r="U717" s="3"/>
    </row>
    <row r="718" ht="14.25" customHeight="1">
      <c r="T718" s="2"/>
      <c r="U718" s="3"/>
    </row>
    <row r="719" ht="14.25" customHeight="1">
      <c r="T719" s="2"/>
      <c r="U719" s="3"/>
    </row>
    <row r="720" ht="14.25" customHeight="1">
      <c r="T720" s="2"/>
      <c r="U720" s="3"/>
    </row>
    <row r="721" ht="14.25" customHeight="1">
      <c r="T721" s="2"/>
      <c r="U721" s="3"/>
    </row>
    <row r="722" ht="14.25" customHeight="1">
      <c r="T722" s="2"/>
      <c r="U722" s="3"/>
    </row>
    <row r="723" ht="14.25" customHeight="1">
      <c r="T723" s="2"/>
      <c r="U723" s="3"/>
    </row>
    <row r="724" ht="14.25" customHeight="1">
      <c r="T724" s="2"/>
      <c r="U724" s="3"/>
    </row>
    <row r="725" ht="14.25" customHeight="1">
      <c r="T725" s="2"/>
      <c r="U725" s="3"/>
    </row>
    <row r="726" ht="14.25" customHeight="1">
      <c r="T726" s="2"/>
      <c r="U726" s="3"/>
    </row>
    <row r="727" ht="14.25" customHeight="1">
      <c r="T727" s="2"/>
      <c r="U727" s="3"/>
    </row>
    <row r="728" ht="14.25" customHeight="1">
      <c r="T728" s="2"/>
      <c r="U728" s="3"/>
    </row>
    <row r="729" ht="14.25" customHeight="1">
      <c r="T729" s="2"/>
      <c r="U729" s="3"/>
    </row>
    <row r="730" ht="14.25" customHeight="1">
      <c r="T730" s="2"/>
      <c r="U730" s="3"/>
    </row>
    <row r="731" ht="14.25" customHeight="1">
      <c r="T731" s="2"/>
      <c r="U731" s="3"/>
    </row>
    <row r="732" ht="14.25" customHeight="1">
      <c r="T732" s="2"/>
      <c r="U732" s="3"/>
    </row>
    <row r="733" ht="14.25" customHeight="1">
      <c r="T733" s="2"/>
      <c r="U733" s="3"/>
    </row>
    <row r="734" ht="14.25" customHeight="1">
      <c r="T734" s="2"/>
      <c r="U734" s="3"/>
    </row>
    <row r="735" ht="14.25" customHeight="1">
      <c r="T735" s="2"/>
      <c r="U735" s="3"/>
    </row>
    <row r="736" ht="14.25" customHeight="1">
      <c r="T736" s="2"/>
      <c r="U736" s="3"/>
    </row>
    <row r="737" ht="14.25" customHeight="1">
      <c r="T737" s="2"/>
      <c r="U737" s="3"/>
    </row>
    <row r="738" ht="14.25" customHeight="1">
      <c r="T738" s="2"/>
      <c r="U738" s="3"/>
    </row>
    <row r="739" ht="14.25" customHeight="1">
      <c r="T739" s="2"/>
      <c r="U739" s="3"/>
    </row>
    <row r="740" ht="14.25" customHeight="1">
      <c r="T740" s="2"/>
      <c r="U740" s="3"/>
    </row>
    <row r="741" ht="14.25" customHeight="1">
      <c r="T741" s="2"/>
      <c r="U741" s="3"/>
    </row>
    <row r="742" ht="14.25" customHeight="1">
      <c r="T742" s="2"/>
      <c r="U742" s="3"/>
    </row>
    <row r="743" ht="14.25" customHeight="1">
      <c r="T743" s="2"/>
      <c r="U743" s="3"/>
    </row>
    <row r="744" ht="14.25" customHeight="1">
      <c r="T744" s="2"/>
      <c r="U744" s="3"/>
    </row>
    <row r="745" ht="14.25" customHeight="1">
      <c r="T745" s="2"/>
      <c r="U745" s="3"/>
    </row>
    <row r="746" ht="14.25" customHeight="1">
      <c r="T746" s="2"/>
      <c r="U746" s="3"/>
    </row>
    <row r="747" ht="14.25" customHeight="1">
      <c r="T747" s="2"/>
      <c r="U747" s="3"/>
    </row>
    <row r="748" ht="14.25" customHeight="1">
      <c r="T748" s="2"/>
      <c r="U748" s="3"/>
    </row>
    <row r="749" ht="14.25" customHeight="1">
      <c r="T749" s="2"/>
      <c r="U749" s="3"/>
    </row>
    <row r="750" ht="14.25" customHeight="1">
      <c r="T750" s="2"/>
      <c r="U750" s="3"/>
    </row>
    <row r="751" ht="14.25" customHeight="1">
      <c r="T751" s="2"/>
      <c r="U751" s="3"/>
    </row>
    <row r="752" ht="14.25" customHeight="1">
      <c r="T752" s="2"/>
      <c r="U752" s="3"/>
    </row>
    <row r="753" ht="14.25" customHeight="1">
      <c r="T753" s="2"/>
      <c r="U753" s="3"/>
    </row>
    <row r="754" ht="14.25" customHeight="1">
      <c r="T754" s="2"/>
      <c r="U754" s="3"/>
    </row>
    <row r="755" ht="14.25" customHeight="1">
      <c r="T755" s="2"/>
      <c r="U755" s="3"/>
    </row>
    <row r="756" ht="14.25" customHeight="1">
      <c r="T756" s="2"/>
      <c r="U756" s="3"/>
    </row>
    <row r="757" ht="14.25" customHeight="1">
      <c r="T757" s="2"/>
      <c r="U757" s="3"/>
    </row>
    <row r="758" ht="14.25" customHeight="1">
      <c r="T758" s="2"/>
      <c r="U758" s="3"/>
    </row>
    <row r="759" ht="14.25" customHeight="1">
      <c r="T759" s="2"/>
      <c r="U759" s="3"/>
    </row>
    <row r="760" ht="14.25" customHeight="1">
      <c r="T760" s="2"/>
      <c r="U760" s="3"/>
    </row>
    <row r="761" ht="14.25" customHeight="1">
      <c r="T761" s="2"/>
      <c r="U761" s="3"/>
    </row>
    <row r="762" ht="14.25" customHeight="1">
      <c r="T762" s="2"/>
      <c r="U762" s="3"/>
    </row>
    <row r="763" ht="14.25" customHeight="1">
      <c r="T763" s="2"/>
      <c r="U763" s="3"/>
    </row>
    <row r="764" ht="14.25" customHeight="1">
      <c r="T764" s="2"/>
      <c r="U764" s="3"/>
    </row>
    <row r="765" ht="14.25" customHeight="1">
      <c r="T765" s="2"/>
      <c r="U765" s="3"/>
    </row>
    <row r="766" ht="14.25" customHeight="1">
      <c r="T766" s="2"/>
      <c r="U766" s="3"/>
    </row>
    <row r="767" ht="14.25" customHeight="1">
      <c r="T767" s="2"/>
      <c r="U767" s="3"/>
    </row>
    <row r="768" ht="14.25" customHeight="1">
      <c r="T768" s="2"/>
      <c r="U768" s="3"/>
    </row>
    <row r="769" ht="14.25" customHeight="1">
      <c r="T769" s="2"/>
      <c r="U769" s="3"/>
    </row>
    <row r="770" ht="14.25" customHeight="1">
      <c r="T770" s="2"/>
      <c r="U770" s="3"/>
    </row>
    <row r="771" ht="14.25" customHeight="1">
      <c r="T771" s="2"/>
      <c r="U771" s="3"/>
    </row>
    <row r="772" ht="14.25" customHeight="1">
      <c r="T772" s="2"/>
      <c r="U772" s="3"/>
    </row>
    <row r="773" ht="14.25" customHeight="1">
      <c r="T773" s="2"/>
      <c r="U773" s="3"/>
    </row>
    <row r="774" ht="14.25" customHeight="1">
      <c r="T774" s="2"/>
      <c r="U774" s="3"/>
    </row>
    <row r="775" ht="14.25" customHeight="1">
      <c r="T775" s="2"/>
      <c r="U775" s="3"/>
    </row>
    <row r="776" ht="14.25" customHeight="1">
      <c r="T776" s="2"/>
      <c r="U776" s="3"/>
    </row>
    <row r="777" ht="14.25" customHeight="1">
      <c r="T777" s="2"/>
      <c r="U777" s="3"/>
    </row>
    <row r="778" ht="14.25" customHeight="1">
      <c r="T778" s="2"/>
      <c r="U778" s="3"/>
    </row>
    <row r="779" ht="14.25" customHeight="1">
      <c r="T779" s="2"/>
      <c r="U779" s="3"/>
    </row>
    <row r="780" ht="14.25" customHeight="1">
      <c r="T780" s="2"/>
      <c r="U780" s="3"/>
    </row>
    <row r="781" ht="14.25" customHeight="1">
      <c r="T781" s="2"/>
      <c r="U781" s="3"/>
    </row>
    <row r="782" ht="14.25" customHeight="1">
      <c r="T782" s="2"/>
      <c r="U782" s="3"/>
    </row>
    <row r="783" ht="14.25" customHeight="1">
      <c r="T783" s="2"/>
      <c r="U783" s="3"/>
    </row>
    <row r="784" ht="14.25" customHeight="1">
      <c r="T784" s="2"/>
      <c r="U784" s="3"/>
    </row>
    <row r="785" ht="14.25" customHeight="1">
      <c r="T785" s="2"/>
      <c r="U785" s="3"/>
    </row>
    <row r="786" ht="14.25" customHeight="1">
      <c r="T786" s="2"/>
      <c r="U786" s="3"/>
    </row>
    <row r="787" ht="14.25" customHeight="1">
      <c r="T787" s="2"/>
      <c r="U787" s="3"/>
    </row>
    <row r="788" ht="14.25" customHeight="1">
      <c r="T788" s="2"/>
      <c r="U788" s="3"/>
    </row>
    <row r="789" ht="14.25" customHeight="1">
      <c r="T789" s="2"/>
      <c r="U789" s="3"/>
    </row>
    <row r="790" ht="14.25" customHeight="1">
      <c r="T790" s="2"/>
      <c r="U790" s="3"/>
    </row>
    <row r="791" ht="14.25" customHeight="1">
      <c r="T791" s="2"/>
      <c r="U791" s="3"/>
    </row>
    <row r="792" ht="14.25" customHeight="1">
      <c r="T792" s="2"/>
      <c r="U792" s="3"/>
    </row>
    <row r="793" ht="14.25" customHeight="1">
      <c r="T793" s="2"/>
      <c r="U793" s="3"/>
    </row>
    <row r="794" ht="14.25" customHeight="1">
      <c r="T794" s="2"/>
      <c r="U794" s="3"/>
    </row>
    <row r="795" ht="14.25" customHeight="1">
      <c r="T795" s="2"/>
      <c r="U795" s="3"/>
    </row>
    <row r="796" ht="14.25" customHeight="1">
      <c r="T796" s="2"/>
      <c r="U796" s="3"/>
    </row>
    <row r="797" ht="14.25" customHeight="1">
      <c r="T797" s="2"/>
      <c r="U797" s="3"/>
    </row>
    <row r="798" ht="14.25" customHeight="1">
      <c r="T798" s="2"/>
      <c r="U798" s="3"/>
    </row>
    <row r="799" ht="14.25" customHeight="1">
      <c r="T799" s="2"/>
      <c r="U799" s="3"/>
    </row>
    <row r="800" ht="14.25" customHeight="1">
      <c r="T800" s="2"/>
      <c r="U800" s="3"/>
    </row>
    <row r="801" ht="14.25" customHeight="1">
      <c r="T801" s="2"/>
      <c r="U801" s="3"/>
    </row>
    <row r="802" ht="14.25" customHeight="1">
      <c r="T802" s="2"/>
      <c r="U802" s="3"/>
    </row>
    <row r="803" ht="14.25" customHeight="1">
      <c r="T803" s="2"/>
      <c r="U803" s="3"/>
    </row>
    <row r="804" ht="14.25" customHeight="1">
      <c r="T804" s="2"/>
      <c r="U804" s="3"/>
    </row>
    <row r="805" ht="14.25" customHeight="1">
      <c r="T805" s="2"/>
      <c r="U805" s="3"/>
    </row>
    <row r="806" ht="14.25" customHeight="1">
      <c r="T806" s="2"/>
      <c r="U806" s="3"/>
    </row>
    <row r="807" ht="14.25" customHeight="1">
      <c r="T807" s="2"/>
      <c r="U807" s="3"/>
    </row>
    <row r="808" ht="14.25" customHeight="1">
      <c r="T808" s="2"/>
      <c r="U808" s="3"/>
    </row>
    <row r="809" ht="14.25" customHeight="1">
      <c r="T809" s="2"/>
      <c r="U809" s="3"/>
    </row>
    <row r="810" ht="14.25" customHeight="1">
      <c r="T810" s="2"/>
      <c r="U810" s="3"/>
    </row>
    <row r="811" ht="14.25" customHeight="1">
      <c r="T811" s="2"/>
      <c r="U811" s="3"/>
    </row>
    <row r="812" ht="14.25" customHeight="1">
      <c r="T812" s="2"/>
      <c r="U812" s="3"/>
    </row>
    <row r="813" ht="14.25" customHeight="1">
      <c r="T813" s="2"/>
      <c r="U813" s="3"/>
    </row>
    <row r="814" ht="14.25" customHeight="1">
      <c r="T814" s="2"/>
      <c r="U814" s="3"/>
    </row>
    <row r="815" ht="14.25" customHeight="1">
      <c r="T815" s="2"/>
      <c r="U815" s="3"/>
    </row>
    <row r="816" ht="14.25" customHeight="1">
      <c r="T816" s="2"/>
      <c r="U816" s="3"/>
    </row>
    <row r="817" ht="14.25" customHeight="1">
      <c r="T817" s="2"/>
      <c r="U817" s="3"/>
    </row>
    <row r="818" ht="14.25" customHeight="1">
      <c r="T818" s="2"/>
      <c r="U818" s="3"/>
    </row>
    <row r="819" ht="14.25" customHeight="1">
      <c r="T819" s="2"/>
      <c r="U819" s="3"/>
    </row>
    <row r="820" ht="14.25" customHeight="1">
      <c r="T820" s="2"/>
      <c r="U820" s="3"/>
    </row>
    <row r="821" ht="14.25" customHeight="1">
      <c r="T821" s="2"/>
      <c r="U821" s="3"/>
    </row>
    <row r="822" ht="14.25" customHeight="1">
      <c r="T822" s="2"/>
      <c r="U822" s="3"/>
    </row>
    <row r="823" ht="14.25" customHeight="1">
      <c r="T823" s="2"/>
      <c r="U823" s="3"/>
    </row>
    <row r="824" ht="14.25" customHeight="1">
      <c r="T824" s="2"/>
      <c r="U824" s="3"/>
    </row>
    <row r="825" ht="14.25" customHeight="1">
      <c r="T825" s="2"/>
      <c r="U825" s="3"/>
    </row>
    <row r="826" ht="14.25" customHeight="1">
      <c r="T826" s="2"/>
      <c r="U826" s="3"/>
    </row>
    <row r="827" ht="14.25" customHeight="1">
      <c r="T827" s="2"/>
      <c r="U827" s="3"/>
    </row>
    <row r="828" ht="14.25" customHeight="1">
      <c r="T828" s="2"/>
      <c r="U828" s="3"/>
    </row>
    <row r="829" ht="14.25" customHeight="1">
      <c r="T829" s="2"/>
      <c r="U829" s="3"/>
    </row>
    <row r="830" ht="14.25" customHeight="1">
      <c r="T830" s="2"/>
      <c r="U830" s="3"/>
    </row>
    <row r="831" ht="14.25" customHeight="1">
      <c r="T831" s="2"/>
      <c r="U831" s="3"/>
    </row>
    <row r="832" ht="14.25" customHeight="1">
      <c r="T832" s="2"/>
      <c r="U832" s="3"/>
    </row>
    <row r="833" ht="14.25" customHeight="1">
      <c r="T833" s="2"/>
      <c r="U833" s="3"/>
    </row>
    <row r="834" ht="14.25" customHeight="1">
      <c r="T834" s="2"/>
      <c r="U834" s="3"/>
    </row>
    <row r="835" ht="14.25" customHeight="1">
      <c r="T835" s="2"/>
      <c r="U835" s="3"/>
    </row>
    <row r="836" ht="14.25" customHeight="1">
      <c r="T836" s="2"/>
      <c r="U836" s="3"/>
    </row>
    <row r="837" ht="14.25" customHeight="1">
      <c r="T837" s="2"/>
      <c r="U837" s="3"/>
    </row>
    <row r="838" ht="14.25" customHeight="1">
      <c r="T838" s="2"/>
      <c r="U838" s="3"/>
    </row>
    <row r="839" ht="14.25" customHeight="1">
      <c r="T839" s="2"/>
      <c r="U839" s="3"/>
    </row>
    <row r="840" ht="14.25" customHeight="1">
      <c r="T840" s="2"/>
      <c r="U840" s="3"/>
    </row>
    <row r="841" ht="14.25" customHeight="1">
      <c r="T841" s="2"/>
      <c r="U841" s="3"/>
    </row>
    <row r="842" ht="14.25" customHeight="1">
      <c r="T842" s="2"/>
      <c r="U842" s="3"/>
    </row>
    <row r="843" ht="14.25" customHeight="1">
      <c r="T843" s="2"/>
      <c r="U843" s="3"/>
    </row>
    <row r="844" ht="14.25" customHeight="1">
      <c r="T844" s="2"/>
      <c r="U844" s="3"/>
    </row>
    <row r="845" ht="14.25" customHeight="1">
      <c r="T845" s="2"/>
      <c r="U845" s="3"/>
    </row>
    <row r="846" ht="14.25" customHeight="1">
      <c r="T846" s="2"/>
      <c r="U846" s="3"/>
    </row>
    <row r="847" ht="14.25" customHeight="1">
      <c r="T847" s="2"/>
      <c r="U847" s="3"/>
    </row>
    <row r="848" ht="14.25" customHeight="1">
      <c r="T848" s="2"/>
      <c r="U848" s="3"/>
    </row>
    <row r="849" ht="14.25" customHeight="1">
      <c r="T849" s="2"/>
      <c r="U849" s="3"/>
    </row>
    <row r="850" ht="14.25" customHeight="1">
      <c r="T850" s="2"/>
      <c r="U850" s="3"/>
    </row>
    <row r="851" ht="14.25" customHeight="1">
      <c r="T851" s="2"/>
      <c r="U851" s="3"/>
    </row>
    <row r="852" ht="14.25" customHeight="1">
      <c r="T852" s="2"/>
      <c r="U852" s="3"/>
    </row>
    <row r="853" ht="14.25" customHeight="1">
      <c r="T853" s="2"/>
      <c r="U853" s="3"/>
    </row>
    <row r="854" ht="14.25" customHeight="1">
      <c r="T854" s="2"/>
      <c r="U854" s="3"/>
    </row>
    <row r="855" ht="14.25" customHeight="1">
      <c r="T855" s="2"/>
      <c r="U855" s="3"/>
    </row>
    <row r="856" ht="14.25" customHeight="1">
      <c r="T856" s="2"/>
      <c r="U856" s="3"/>
    </row>
    <row r="857" ht="14.25" customHeight="1">
      <c r="T857" s="2"/>
      <c r="U857" s="3"/>
    </row>
    <row r="858" ht="14.25" customHeight="1">
      <c r="T858" s="2"/>
      <c r="U858" s="3"/>
    </row>
    <row r="859" ht="14.25" customHeight="1">
      <c r="T859" s="2"/>
      <c r="U859" s="3"/>
    </row>
    <row r="860" ht="14.25" customHeight="1">
      <c r="T860" s="2"/>
      <c r="U860" s="3"/>
    </row>
    <row r="861" ht="14.25" customHeight="1">
      <c r="T861" s="2"/>
      <c r="U861" s="3"/>
    </row>
    <row r="862" ht="14.25" customHeight="1">
      <c r="T862" s="2"/>
      <c r="U862" s="3"/>
    </row>
    <row r="863" ht="14.25" customHeight="1">
      <c r="T863" s="2"/>
      <c r="U863" s="3"/>
    </row>
    <row r="864" ht="14.25" customHeight="1">
      <c r="T864" s="2"/>
      <c r="U864" s="3"/>
    </row>
    <row r="865" ht="14.25" customHeight="1">
      <c r="T865" s="2"/>
      <c r="U865" s="3"/>
    </row>
    <row r="866" ht="14.25" customHeight="1">
      <c r="T866" s="2"/>
      <c r="U866" s="3"/>
    </row>
    <row r="867" ht="14.25" customHeight="1">
      <c r="T867" s="2"/>
      <c r="U867" s="3"/>
    </row>
    <row r="868" ht="14.25" customHeight="1">
      <c r="T868" s="2"/>
      <c r="U868" s="3"/>
    </row>
    <row r="869" ht="14.25" customHeight="1">
      <c r="T869" s="2"/>
      <c r="U869" s="3"/>
    </row>
    <row r="870" ht="14.25" customHeight="1">
      <c r="T870" s="2"/>
      <c r="U870" s="3"/>
    </row>
    <row r="871" ht="14.25" customHeight="1">
      <c r="T871" s="2"/>
      <c r="U871" s="3"/>
    </row>
    <row r="872" ht="14.25" customHeight="1">
      <c r="T872" s="2"/>
      <c r="U872" s="3"/>
    </row>
    <row r="873" ht="14.25" customHeight="1">
      <c r="T873" s="2"/>
      <c r="U873" s="3"/>
    </row>
    <row r="874" ht="14.25" customHeight="1">
      <c r="T874" s="2"/>
      <c r="U874" s="3"/>
    </row>
    <row r="875" ht="14.25" customHeight="1">
      <c r="T875" s="2"/>
      <c r="U875" s="3"/>
    </row>
    <row r="876" ht="14.25" customHeight="1">
      <c r="T876" s="2"/>
      <c r="U876" s="3"/>
    </row>
    <row r="877" ht="14.25" customHeight="1">
      <c r="T877" s="2"/>
      <c r="U877" s="3"/>
    </row>
    <row r="878" ht="14.25" customHeight="1">
      <c r="T878" s="2"/>
      <c r="U878" s="3"/>
    </row>
    <row r="879" ht="14.25" customHeight="1">
      <c r="T879" s="2"/>
      <c r="U879" s="3"/>
    </row>
    <row r="880" ht="14.25" customHeight="1">
      <c r="T880" s="2"/>
      <c r="U880" s="3"/>
    </row>
    <row r="881" ht="14.25" customHeight="1">
      <c r="T881" s="2"/>
      <c r="U881" s="3"/>
    </row>
    <row r="882" ht="14.25" customHeight="1">
      <c r="T882" s="2"/>
      <c r="U882" s="3"/>
    </row>
    <row r="883" ht="14.25" customHeight="1">
      <c r="T883" s="2"/>
      <c r="U883" s="3"/>
    </row>
    <row r="884" ht="14.25" customHeight="1">
      <c r="T884" s="2"/>
      <c r="U884" s="3"/>
    </row>
    <row r="885" ht="14.25" customHeight="1">
      <c r="T885" s="2"/>
      <c r="U885" s="3"/>
    </row>
    <row r="886" ht="14.25" customHeight="1">
      <c r="T886" s="2"/>
      <c r="U886" s="3"/>
    </row>
    <row r="887" ht="14.25" customHeight="1">
      <c r="T887" s="2"/>
      <c r="U887" s="3"/>
    </row>
    <row r="888" ht="14.25" customHeight="1">
      <c r="T888" s="2"/>
      <c r="U888" s="3"/>
    </row>
    <row r="889" ht="14.25" customHeight="1">
      <c r="T889" s="2"/>
      <c r="U889" s="3"/>
    </row>
    <row r="890" ht="14.25" customHeight="1">
      <c r="T890" s="2"/>
      <c r="U890" s="3"/>
    </row>
    <row r="891" ht="14.25" customHeight="1">
      <c r="T891" s="2"/>
      <c r="U891" s="3"/>
    </row>
    <row r="892" ht="14.25" customHeight="1">
      <c r="T892" s="2"/>
      <c r="U892" s="3"/>
    </row>
    <row r="893" ht="14.25" customHeight="1">
      <c r="T893" s="2"/>
      <c r="U893" s="3"/>
    </row>
    <row r="894" ht="14.25" customHeight="1">
      <c r="T894" s="2"/>
      <c r="U894" s="3"/>
    </row>
    <row r="895" ht="14.25" customHeight="1">
      <c r="T895" s="2"/>
      <c r="U895" s="3"/>
    </row>
    <row r="896" ht="14.25" customHeight="1">
      <c r="T896" s="2"/>
      <c r="U896" s="3"/>
    </row>
    <row r="897" ht="14.25" customHeight="1">
      <c r="T897" s="2"/>
      <c r="U897" s="3"/>
    </row>
    <row r="898" ht="14.25" customHeight="1">
      <c r="T898" s="2"/>
      <c r="U898" s="3"/>
    </row>
    <row r="899" ht="14.25" customHeight="1">
      <c r="T899" s="2"/>
      <c r="U899" s="3"/>
    </row>
    <row r="900" ht="14.25" customHeight="1">
      <c r="T900" s="2"/>
      <c r="U900" s="3"/>
    </row>
    <row r="901" ht="14.25" customHeight="1">
      <c r="T901" s="2"/>
      <c r="U901" s="3"/>
    </row>
    <row r="902" ht="14.25" customHeight="1">
      <c r="T902" s="2"/>
      <c r="U902" s="3"/>
    </row>
    <row r="903" ht="14.25" customHeight="1">
      <c r="T903" s="2"/>
      <c r="U903" s="3"/>
    </row>
    <row r="904" ht="14.25" customHeight="1">
      <c r="T904" s="2"/>
      <c r="U904" s="3"/>
    </row>
    <row r="905" ht="14.25" customHeight="1">
      <c r="T905" s="2"/>
      <c r="U905" s="3"/>
    </row>
    <row r="906" ht="14.25" customHeight="1">
      <c r="T906" s="2"/>
      <c r="U906" s="3"/>
    </row>
    <row r="907" ht="14.25" customHeight="1">
      <c r="T907" s="2"/>
      <c r="U907" s="3"/>
    </row>
    <row r="908" ht="14.25" customHeight="1">
      <c r="T908" s="2"/>
      <c r="U908" s="3"/>
    </row>
    <row r="909" ht="14.25" customHeight="1">
      <c r="T909" s="2"/>
      <c r="U909" s="3"/>
    </row>
    <row r="910" ht="14.25" customHeight="1">
      <c r="T910" s="2"/>
      <c r="U910" s="3"/>
    </row>
    <row r="911" ht="14.25" customHeight="1">
      <c r="T911" s="2"/>
      <c r="U911" s="3"/>
    </row>
    <row r="912" ht="14.25" customHeight="1">
      <c r="T912" s="2"/>
      <c r="U912" s="3"/>
    </row>
    <row r="913" ht="14.25" customHeight="1">
      <c r="T913" s="2"/>
      <c r="U913" s="3"/>
    </row>
    <row r="914" ht="14.25" customHeight="1">
      <c r="T914" s="2"/>
      <c r="U914" s="3"/>
    </row>
    <row r="915" ht="14.25" customHeight="1">
      <c r="T915" s="2"/>
      <c r="U915" s="3"/>
    </row>
    <row r="916" ht="14.25" customHeight="1">
      <c r="T916" s="2"/>
      <c r="U916" s="3"/>
    </row>
    <row r="917" ht="14.25" customHeight="1">
      <c r="T917" s="2"/>
      <c r="U917" s="3"/>
    </row>
    <row r="918" ht="14.25" customHeight="1">
      <c r="T918" s="2"/>
      <c r="U918" s="3"/>
    </row>
    <row r="919" ht="14.25" customHeight="1">
      <c r="T919" s="2"/>
      <c r="U919" s="3"/>
    </row>
    <row r="920" ht="14.25" customHeight="1">
      <c r="T920" s="2"/>
      <c r="U920" s="3"/>
    </row>
    <row r="921" ht="14.25" customHeight="1">
      <c r="T921" s="2"/>
      <c r="U921" s="3"/>
    </row>
    <row r="922" ht="14.25" customHeight="1">
      <c r="T922" s="2"/>
      <c r="U922" s="3"/>
    </row>
    <row r="923" ht="14.25" customHeight="1">
      <c r="T923" s="2"/>
      <c r="U923" s="3"/>
    </row>
    <row r="924" ht="14.25" customHeight="1">
      <c r="T924" s="2"/>
      <c r="U924" s="3"/>
    </row>
    <row r="925" ht="14.25" customHeight="1">
      <c r="T925" s="2"/>
      <c r="U925" s="3"/>
    </row>
    <row r="926" ht="14.25" customHeight="1">
      <c r="T926" s="2"/>
      <c r="U926" s="3"/>
    </row>
    <row r="927" ht="14.25" customHeight="1">
      <c r="T927" s="2"/>
      <c r="U927" s="3"/>
    </row>
    <row r="928" ht="14.25" customHeight="1">
      <c r="T928" s="2"/>
      <c r="U928" s="3"/>
    </row>
    <row r="929" ht="14.25" customHeight="1">
      <c r="T929" s="2"/>
      <c r="U929" s="3"/>
    </row>
    <row r="930" ht="14.25" customHeight="1">
      <c r="T930" s="2"/>
      <c r="U930" s="3"/>
    </row>
    <row r="931" ht="14.25" customHeight="1">
      <c r="T931" s="2"/>
      <c r="U931" s="3"/>
    </row>
    <row r="932" ht="14.25" customHeight="1">
      <c r="T932" s="2"/>
      <c r="U932" s="3"/>
    </row>
    <row r="933" ht="14.25" customHeight="1">
      <c r="T933" s="2"/>
      <c r="U933" s="3"/>
    </row>
    <row r="934" ht="14.25" customHeight="1">
      <c r="T934" s="2"/>
      <c r="U934" s="3"/>
    </row>
    <row r="935" ht="14.25" customHeight="1">
      <c r="T935" s="2"/>
      <c r="U935" s="3"/>
    </row>
    <row r="936" ht="14.25" customHeight="1">
      <c r="T936" s="2"/>
      <c r="U936" s="3"/>
    </row>
    <row r="937" ht="14.25" customHeight="1">
      <c r="T937" s="2"/>
      <c r="U937" s="3"/>
    </row>
    <row r="938" ht="14.25" customHeight="1">
      <c r="T938" s="2"/>
      <c r="U938" s="3"/>
    </row>
    <row r="939" ht="14.25" customHeight="1">
      <c r="T939" s="2"/>
      <c r="U939" s="3"/>
    </row>
    <row r="940" ht="14.25" customHeight="1">
      <c r="T940" s="2"/>
      <c r="U940" s="3"/>
    </row>
    <row r="941" ht="14.25" customHeight="1">
      <c r="T941" s="2"/>
      <c r="U941" s="3"/>
    </row>
    <row r="942" ht="14.25" customHeight="1">
      <c r="T942" s="2"/>
      <c r="U942" s="3"/>
    </row>
    <row r="943" ht="14.25" customHeight="1">
      <c r="T943" s="2"/>
      <c r="U943" s="3"/>
    </row>
    <row r="944" ht="14.25" customHeight="1">
      <c r="T944" s="2"/>
      <c r="U944" s="3"/>
    </row>
    <row r="945" ht="14.25" customHeight="1">
      <c r="T945" s="2"/>
      <c r="U945" s="3"/>
    </row>
    <row r="946" ht="14.25" customHeight="1">
      <c r="T946" s="2"/>
      <c r="U946" s="3"/>
    </row>
    <row r="947" ht="14.25" customHeight="1">
      <c r="T947" s="2"/>
      <c r="U947" s="3"/>
    </row>
    <row r="948" ht="14.25" customHeight="1">
      <c r="T948" s="2"/>
      <c r="U948" s="3"/>
    </row>
    <row r="949" ht="14.25" customHeight="1">
      <c r="T949" s="2"/>
      <c r="U949" s="3"/>
    </row>
    <row r="950" ht="14.25" customHeight="1">
      <c r="T950" s="2"/>
      <c r="U950" s="3"/>
    </row>
    <row r="951" ht="14.25" customHeight="1">
      <c r="T951" s="2"/>
      <c r="U951" s="3"/>
    </row>
    <row r="952" ht="14.25" customHeight="1">
      <c r="T952" s="2"/>
      <c r="U952" s="3"/>
    </row>
    <row r="953" ht="14.25" customHeight="1">
      <c r="T953" s="2"/>
      <c r="U953" s="3"/>
    </row>
    <row r="954" ht="14.25" customHeight="1">
      <c r="T954" s="2"/>
      <c r="U954" s="3"/>
    </row>
    <row r="955" ht="14.25" customHeight="1">
      <c r="T955" s="2"/>
      <c r="U955" s="3"/>
    </row>
    <row r="956" ht="14.25" customHeight="1">
      <c r="T956" s="2"/>
      <c r="U956" s="3"/>
    </row>
    <row r="957" ht="14.25" customHeight="1">
      <c r="T957" s="2"/>
      <c r="U957" s="3"/>
    </row>
    <row r="958" ht="14.25" customHeight="1">
      <c r="T958" s="2"/>
      <c r="U958" s="3"/>
    </row>
    <row r="959" ht="14.25" customHeight="1">
      <c r="T959" s="2"/>
      <c r="U959" s="3"/>
    </row>
    <row r="960" ht="14.25" customHeight="1">
      <c r="T960" s="2"/>
      <c r="U960" s="3"/>
    </row>
    <row r="961" ht="14.25" customHeight="1">
      <c r="T961" s="2"/>
      <c r="U961" s="3"/>
    </row>
    <row r="962" ht="14.25" customHeight="1">
      <c r="T962" s="2"/>
      <c r="U962" s="3"/>
    </row>
    <row r="963" ht="14.25" customHeight="1">
      <c r="T963" s="2"/>
      <c r="U963" s="3"/>
    </row>
    <row r="964" ht="14.25" customHeight="1">
      <c r="T964" s="2"/>
      <c r="U964" s="3"/>
    </row>
    <row r="965" ht="14.25" customHeight="1">
      <c r="T965" s="2"/>
      <c r="U965" s="3"/>
    </row>
    <row r="966" ht="14.25" customHeight="1">
      <c r="T966" s="2"/>
      <c r="U966" s="3"/>
    </row>
    <row r="967" ht="14.25" customHeight="1">
      <c r="T967" s="2"/>
      <c r="U967" s="3"/>
    </row>
    <row r="968" ht="14.25" customHeight="1">
      <c r="T968" s="2"/>
      <c r="U968" s="3"/>
    </row>
    <row r="969" ht="14.25" customHeight="1">
      <c r="T969" s="2"/>
      <c r="U969" s="3"/>
    </row>
    <row r="970" ht="14.25" customHeight="1">
      <c r="T970" s="2"/>
      <c r="U970" s="3"/>
    </row>
    <row r="971" ht="14.25" customHeight="1">
      <c r="T971" s="2"/>
      <c r="U971" s="3"/>
    </row>
    <row r="972" ht="14.25" customHeight="1">
      <c r="T972" s="2"/>
      <c r="U972" s="3"/>
    </row>
    <row r="973" ht="14.25" customHeight="1">
      <c r="T973" s="2"/>
      <c r="U973" s="3"/>
    </row>
    <row r="974" ht="14.25" customHeight="1">
      <c r="T974" s="2"/>
      <c r="U974" s="3"/>
    </row>
    <row r="975" ht="14.25" customHeight="1">
      <c r="T975" s="2"/>
      <c r="U975" s="3"/>
    </row>
    <row r="976" ht="14.25" customHeight="1">
      <c r="T976" s="2"/>
      <c r="U976" s="3"/>
    </row>
    <row r="977" ht="14.25" customHeight="1">
      <c r="T977" s="2"/>
      <c r="U977" s="3"/>
    </row>
    <row r="978" ht="14.25" customHeight="1">
      <c r="T978" s="2"/>
      <c r="U978" s="3"/>
    </row>
    <row r="979" ht="14.25" customHeight="1">
      <c r="T979" s="2"/>
      <c r="U979" s="3"/>
    </row>
    <row r="980" ht="14.25" customHeight="1">
      <c r="T980" s="2"/>
      <c r="U980" s="3"/>
    </row>
    <row r="981" ht="14.25" customHeight="1">
      <c r="T981" s="2"/>
      <c r="U981" s="3"/>
    </row>
    <row r="982" ht="14.25" customHeight="1">
      <c r="T982" s="2"/>
      <c r="U982" s="3"/>
    </row>
    <row r="983" ht="14.25" customHeight="1">
      <c r="T983" s="2"/>
      <c r="U983" s="3"/>
    </row>
    <row r="984" ht="14.25" customHeight="1">
      <c r="T984" s="2"/>
      <c r="U984" s="3"/>
    </row>
    <row r="985" ht="14.25" customHeight="1">
      <c r="T985" s="2"/>
      <c r="U985" s="3"/>
    </row>
    <row r="986" ht="14.25" customHeight="1">
      <c r="T986" s="2"/>
      <c r="U986" s="3"/>
    </row>
    <row r="987" ht="14.25" customHeight="1">
      <c r="T987" s="2"/>
      <c r="U987" s="3"/>
    </row>
    <row r="988" ht="14.25" customHeight="1">
      <c r="T988" s="2"/>
      <c r="U988" s="3"/>
    </row>
    <row r="989" ht="14.25" customHeight="1">
      <c r="T989" s="2"/>
      <c r="U989" s="3"/>
    </row>
    <row r="990" ht="14.25" customHeight="1">
      <c r="T990" s="2"/>
      <c r="U990" s="3"/>
    </row>
    <row r="991" ht="14.25" customHeight="1">
      <c r="T991" s="2"/>
      <c r="U991" s="3"/>
    </row>
    <row r="992" ht="14.25" customHeight="1">
      <c r="T992" s="2"/>
      <c r="U992" s="3"/>
    </row>
    <row r="993" ht="14.25" customHeight="1">
      <c r="T993" s="2"/>
      <c r="U993" s="3"/>
    </row>
  </sheetData>
  <printOptions/>
  <pageMargins bottom="0.5" footer="0.0" header="0.0" left="0.2" right="0.2" top="0.25"/>
  <pageSetup fitToHeight="0" orientation="landscape"/>
  <headerFooter>
    <oddFooter>&amp;L&amp;A&amp;RPage &amp;P of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Col="1"/>
  <cols>
    <col customWidth="1" min="1" max="1" width="3.57"/>
    <col customWidth="1" min="2" max="2" width="41.43"/>
    <col customWidth="1" hidden="1" min="3" max="3" width="12.71" outlineLevel="1"/>
    <col customWidth="1" hidden="1" min="4" max="5" width="12.57" outlineLevel="1"/>
    <col collapsed="1" customWidth="1" min="6" max="6" width="12.57"/>
    <col customWidth="1" min="7" max="7" width="12.57" outlineLevel="1"/>
    <col customWidth="1" min="8" max="8" width="12.71" outlineLevel="1"/>
    <col customWidth="1" min="9" max="9" width="12.57" outlineLevel="1"/>
    <col customWidth="1" min="10" max="10" width="12.0" outlineLevel="1"/>
    <col customWidth="1" min="11" max="12" width="12.57" outlineLevel="1"/>
    <col customWidth="1" min="13" max="13" width="12.71" outlineLevel="1"/>
    <col customWidth="1" min="14" max="14" width="13.43" outlineLevel="1"/>
    <col customWidth="1" min="15" max="15" width="12.57" outlineLevel="1"/>
    <col customWidth="1" min="16" max="16" width="13.57"/>
    <col customWidth="1" min="17" max="17" width="14.14"/>
    <col customWidth="1" min="18" max="18" width="10.71"/>
    <col customWidth="1" min="19" max="19" width="12.14"/>
    <col customWidth="1" min="20" max="20" width="8.71"/>
    <col customWidth="1" min="21" max="21" width="9.14"/>
    <col customWidth="1" min="22" max="26" width="8.71"/>
  </cols>
  <sheetData>
    <row r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2"/>
    </row>
    <row r="2" ht="30.0" customHeight="1">
      <c r="A2" s="4" t="s">
        <v>1</v>
      </c>
      <c r="B2" s="5"/>
      <c r="C2" s="6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7" t="s">
        <v>8</v>
      </c>
      <c r="J2" s="9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11" t="s">
        <v>17</v>
      </c>
      <c r="S2" s="10" t="s">
        <v>18</v>
      </c>
      <c r="T2" s="12" t="s">
        <v>19</v>
      </c>
    </row>
    <row r="3" ht="24.75" customHeight="1">
      <c r="A3" s="15" t="s">
        <v>21</v>
      </c>
      <c r="I3" s="16"/>
      <c r="J3" s="16"/>
      <c r="T3" s="2"/>
    </row>
    <row r="4" ht="15.0" customHeight="1">
      <c r="A4" s="17" t="s">
        <v>22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T4" s="2"/>
    </row>
    <row r="5" ht="14.25" customHeight="1">
      <c r="A5" s="19">
        <v>1.0</v>
      </c>
      <c r="B5" s="20" t="s">
        <v>23</v>
      </c>
      <c r="D5" s="3"/>
      <c r="E5" s="3"/>
      <c r="F5" s="3">
        <v>950.66</v>
      </c>
      <c r="G5" s="3">
        <v>626.78</v>
      </c>
      <c r="H5" s="3">
        <v>193.41</v>
      </c>
      <c r="I5" s="3"/>
      <c r="J5" s="3"/>
      <c r="K5" s="3"/>
      <c r="L5" s="3"/>
      <c r="M5" s="3"/>
      <c r="N5" s="3"/>
      <c r="O5" s="3"/>
      <c r="P5" s="3">
        <f t="shared" ref="P5:P9" si="1">SUM(D5:O5)</f>
        <v>1770.85</v>
      </c>
      <c r="Q5" s="3"/>
      <c r="S5" s="3"/>
      <c r="T5" s="21"/>
    </row>
    <row r="6" ht="14.25" customHeight="1">
      <c r="A6" s="19">
        <f t="shared" ref="A6:A9" si="2">A5+1</f>
        <v>2</v>
      </c>
      <c r="B6" s="20" t="s">
        <v>24</v>
      </c>
      <c r="D6" s="3"/>
      <c r="E6" s="3"/>
      <c r="F6" s="3"/>
      <c r="G6" s="3">
        <v>8233.47</v>
      </c>
      <c r="H6" s="3"/>
      <c r="I6" s="3"/>
      <c r="J6" s="3"/>
      <c r="K6" s="3"/>
      <c r="L6" s="3"/>
      <c r="M6" s="3"/>
      <c r="N6" s="3"/>
      <c r="O6" s="3"/>
      <c r="P6" s="3">
        <f t="shared" si="1"/>
        <v>8233.47</v>
      </c>
      <c r="Q6" s="3"/>
      <c r="S6" s="3"/>
      <c r="T6" s="21"/>
    </row>
    <row r="7" ht="14.25" customHeight="1">
      <c r="A7" s="19">
        <f t="shared" si="2"/>
        <v>3</v>
      </c>
      <c r="B7" s="20" t="s">
        <v>25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369.5</v>
      </c>
      <c r="P7" s="3">
        <f t="shared" si="1"/>
        <v>369.5</v>
      </c>
      <c r="Q7" s="3"/>
      <c r="S7" s="3"/>
      <c r="T7" s="21"/>
    </row>
    <row r="8" ht="14.25" customHeight="1">
      <c r="A8" s="19">
        <f t="shared" si="2"/>
        <v>4</v>
      </c>
      <c r="B8" s="20" t="s">
        <v>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1"/>
        <v>0</v>
      </c>
      <c r="Q8" s="3"/>
      <c r="S8" s="3"/>
      <c r="T8" s="21"/>
    </row>
    <row r="9" ht="14.25" customHeight="1">
      <c r="A9" s="19">
        <f t="shared" si="2"/>
        <v>5</v>
      </c>
      <c r="B9" s="20" t="s">
        <v>28</v>
      </c>
      <c r="D9" s="3">
        <v>2.34</v>
      </c>
      <c r="E9" s="3">
        <v>2.66</v>
      </c>
      <c r="F9" s="3">
        <v>2.4</v>
      </c>
      <c r="G9" s="3">
        <v>2.37</v>
      </c>
      <c r="H9" s="3">
        <v>2.29</v>
      </c>
      <c r="I9" s="3">
        <v>2.29</v>
      </c>
      <c r="J9" s="3">
        <v>2.45</v>
      </c>
      <c r="K9" s="3">
        <v>2.14</v>
      </c>
      <c r="L9" s="3">
        <v>2.37</v>
      </c>
      <c r="M9" s="3">
        <v>2.14</v>
      </c>
      <c r="N9" s="3">
        <v>2.28</v>
      </c>
      <c r="O9" s="3">
        <v>1.07</v>
      </c>
      <c r="P9" s="3">
        <f t="shared" si="1"/>
        <v>26.8</v>
      </c>
      <c r="Q9" s="3"/>
      <c r="S9" s="3"/>
      <c r="T9" s="21"/>
    </row>
    <row r="10" ht="15.0" customHeight="1">
      <c r="A10" s="17" t="s">
        <v>29</v>
      </c>
      <c r="B10" s="17"/>
      <c r="C10" s="18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"/>
      <c r="S10" s="3"/>
      <c r="T10" s="21"/>
    </row>
    <row r="11" ht="14.25" customHeight="1">
      <c r="A11" s="19">
        <f>A9+1</f>
        <v>6</v>
      </c>
      <c r="B11" s="20" t="s">
        <v>30</v>
      </c>
      <c r="D11" s="3">
        <v>775.0</v>
      </c>
      <c r="E11" s="3">
        <v>438.54</v>
      </c>
      <c r="F11" s="3">
        <v>593.6</v>
      </c>
      <c r="G11" s="3">
        <v>400.0</v>
      </c>
      <c r="H11" s="3">
        <v>1703.21</v>
      </c>
      <c r="I11" s="3">
        <v>901.5</v>
      </c>
      <c r="J11" s="3">
        <v>400.0</v>
      </c>
      <c r="K11" s="3">
        <v>850.0</v>
      </c>
      <c r="L11" s="3">
        <v>450.0</v>
      </c>
      <c r="M11" s="3">
        <v>2107.1</v>
      </c>
      <c r="N11" s="3">
        <v>7200.0</v>
      </c>
      <c r="O11" s="3">
        <v>1450.0</v>
      </c>
      <c r="P11" s="3">
        <f t="shared" ref="P11:P24" si="3">SUM(D11:O11)</f>
        <v>17268.95</v>
      </c>
      <c r="Q11" s="3"/>
      <c r="S11" s="3"/>
      <c r="T11" s="21"/>
    </row>
    <row r="12" ht="14.25" customHeight="1">
      <c r="A12" s="19">
        <f t="shared" ref="A12:A23" si="4">A11+1</f>
        <v>7</v>
      </c>
      <c r="B12" s="20" t="s">
        <v>31</v>
      </c>
      <c r="D12" s="3"/>
      <c r="E12" s="3"/>
      <c r="F12" s="3"/>
      <c r="G12" s="3"/>
      <c r="H12" s="3"/>
      <c r="I12" s="3"/>
      <c r="J12" s="3"/>
      <c r="K12" s="3">
        <v>3993.62</v>
      </c>
      <c r="L12" s="3">
        <v>5977.53</v>
      </c>
      <c r="M12" s="3">
        <v>115.92</v>
      </c>
      <c r="N12" s="3">
        <v>1500.0</v>
      </c>
      <c r="O12" s="3"/>
      <c r="P12" s="3">
        <f t="shared" si="3"/>
        <v>11587.07</v>
      </c>
      <c r="Q12" s="3"/>
      <c r="S12" s="3"/>
      <c r="T12" s="21"/>
    </row>
    <row r="13" ht="14.25" customHeight="1">
      <c r="A13" s="19">
        <f t="shared" si="4"/>
        <v>8</v>
      </c>
      <c r="B13" s="20" t="s">
        <v>32</v>
      </c>
      <c r="D13" s="3"/>
      <c r="E13" s="3"/>
      <c r="F13" s="3"/>
      <c r="G13" s="3">
        <v>117.07</v>
      </c>
      <c r="H13" s="3">
        <v>4517.25</v>
      </c>
      <c r="I13" s="3"/>
      <c r="J13" s="3">
        <v>22782.37</v>
      </c>
      <c r="K13" s="3"/>
      <c r="L13" s="3"/>
      <c r="M13" s="3"/>
      <c r="N13" s="3"/>
      <c r="O13" s="3"/>
      <c r="P13" s="3">
        <f t="shared" si="3"/>
        <v>27416.69</v>
      </c>
      <c r="Q13" s="3"/>
      <c r="R13" s="3"/>
      <c r="S13" s="3"/>
      <c r="T13" s="21"/>
    </row>
    <row r="14" ht="14.25" customHeight="1">
      <c r="A14" s="19">
        <f t="shared" si="4"/>
        <v>9</v>
      </c>
      <c r="B14" s="20" t="s">
        <v>33</v>
      </c>
      <c r="D14" s="3"/>
      <c r="E14" s="3"/>
      <c r="F14" s="3"/>
      <c r="G14" s="3"/>
      <c r="H14" s="3">
        <v>1026.33</v>
      </c>
      <c r="I14" s="3">
        <v>3412.52</v>
      </c>
      <c r="J14" s="3">
        <v>170.0</v>
      </c>
      <c r="K14" s="3">
        <v>1039.0</v>
      </c>
      <c r="L14" s="3"/>
      <c r="M14" s="3"/>
      <c r="N14" s="3">
        <v>75.0</v>
      </c>
      <c r="O14" s="3">
        <v>30.0</v>
      </c>
      <c r="P14" s="3">
        <f t="shared" si="3"/>
        <v>5752.85</v>
      </c>
      <c r="Q14" s="3"/>
      <c r="R14" s="3"/>
      <c r="S14" s="3"/>
      <c r="T14" s="21"/>
    </row>
    <row r="15" ht="14.25" customHeight="1">
      <c r="A15" s="19">
        <f t="shared" si="4"/>
        <v>10</v>
      </c>
      <c r="B15" s="20" t="s">
        <v>34</v>
      </c>
      <c r="D15" s="3"/>
      <c r="E15" s="3"/>
      <c r="F15" s="3"/>
      <c r="G15" s="3"/>
      <c r="H15" s="3"/>
      <c r="I15" s="3"/>
      <c r="J15" s="3">
        <v>914.09</v>
      </c>
      <c r="K15" s="3"/>
      <c r="L15" s="3"/>
      <c r="M15" s="3"/>
      <c r="N15" s="3"/>
      <c r="O15" s="3"/>
      <c r="P15" s="3">
        <f t="shared" si="3"/>
        <v>914.09</v>
      </c>
      <c r="Q15" s="3"/>
      <c r="S15" s="3"/>
      <c r="T15" s="21"/>
    </row>
    <row r="16" ht="14.25" customHeight="1">
      <c r="A16" s="19">
        <f t="shared" si="4"/>
        <v>11</v>
      </c>
      <c r="B16" s="20" t="s">
        <v>35</v>
      </c>
      <c r="D16" s="3"/>
      <c r="E16" s="3"/>
      <c r="F16" s="3"/>
      <c r="G16" s="3"/>
      <c r="H16" s="3"/>
      <c r="I16" s="3"/>
      <c r="J16" s="3"/>
      <c r="K16" s="3"/>
      <c r="L16" s="3"/>
      <c r="M16" s="3">
        <v>245.0</v>
      </c>
      <c r="N16" s="3">
        <v>14587.7</v>
      </c>
      <c r="O16" s="3"/>
      <c r="P16" s="3">
        <f t="shared" si="3"/>
        <v>14832.7</v>
      </c>
      <c r="Q16" s="3"/>
      <c r="S16" s="3"/>
      <c r="T16" s="21"/>
    </row>
    <row r="17" ht="14.25" customHeight="1">
      <c r="A17" s="19">
        <f t="shared" si="4"/>
        <v>12</v>
      </c>
      <c r="B17" s="20" t="s">
        <v>36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1699.52</v>
      </c>
      <c r="O17" s="3">
        <v>1060.05</v>
      </c>
      <c r="P17" s="3">
        <f t="shared" si="3"/>
        <v>2759.57</v>
      </c>
      <c r="Q17" s="3"/>
      <c r="R17" s="3"/>
      <c r="S17" s="3"/>
      <c r="T17" s="21"/>
    </row>
    <row r="18" ht="14.25" customHeight="1">
      <c r="A18" s="19">
        <f t="shared" si="4"/>
        <v>13</v>
      </c>
      <c r="B18" s="20" t="s">
        <v>135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3"/>
        <v>0</v>
      </c>
      <c r="Q18" s="3"/>
      <c r="S18" s="3"/>
      <c r="T18" s="21"/>
    </row>
    <row r="19" ht="14.25" customHeight="1">
      <c r="A19" s="19">
        <f t="shared" si="4"/>
        <v>14</v>
      </c>
      <c r="B19" s="20" t="s">
        <v>136</v>
      </c>
      <c r="D19" s="3"/>
      <c r="E19" s="3"/>
      <c r="F19" s="3">
        <v>76.15</v>
      </c>
      <c r="G19" s="3"/>
      <c r="H19" s="3">
        <v>94.64</v>
      </c>
      <c r="I19" s="3"/>
      <c r="J19" s="3"/>
      <c r="K19" s="3">
        <v>118.31</v>
      </c>
      <c r="L19" s="3"/>
      <c r="M19" s="3"/>
      <c r="N19" s="3">
        <v>172.24</v>
      </c>
      <c r="O19" s="3"/>
      <c r="P19" s="3">
        <f t="shared" si="3"/>
        <v>461.34</v>
      </c>
      <c r="Q19" s="3"/>
      <c r="S19" s="3"/>
      <c r="T19" s="21"/>
    </row>
    <row r="20" ht="14.25" customHeight="1">
      <c r="A20" s="19">
        <f t="shared" si="4"/>
        <v>15</v>
      </c>
      <c r="B20" s="20" t="s">
        <v>38</v>
      </c>
      <c r="D20" s="3"/>
      <c r="E20" s="3"/>
      <c r="F20" s="3"/>
      <c r="G20" s="3">
        <v>31.08</v>
      </c>
      <c r="H20" s="3">
        <v>35.7</v>
      </c>
      <c r="I20" s="3"/>
      <c r="J20" s="3"/>
      <c r="K20" s="3"/>
      <c r="L20" s="3"/>
      <c r="M20" s="3"/>
      <c r="N20" s="3">
        <v>97.01</v>
      </c>
      <c r="O20" s="3">
        <v>97.01</v>
      </c>
      <c r="P20" s="3">
        <f t="shared" si="3"/>
        <v>260.8</v>
      </c>
      <c r="Q20" s="3"/>
      <c r="S20" s="3"/>
      <c r="T20" s="21"/>
    </row>
    <row r="21" ht="14.25" customHeight="1">
      <c r="A21" s="19">
        <f t="shared" si="4"/>
        <v>16</v>
      </c>
      <c r="B21" s="20" t="s">
        <v>137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1987.05</v>
      </c>
      <c r="P21" s="3">
        <f t="shared" si="3"/>
        <v>1987.05</v>
      </c>
      <c r="Q21" s="3"/>
      <c r="S21" s="3"/>
      <c r="T21" s="21"/>
    </row>
    <row r="22" ht="14.25" customHeight="1">
      <c r="A22" s="19">
        <f t="shared" si="4"/>
        <v>17</v>
      </c>
      <c r="B22" s="20" t="s">
        <v>138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3"/>
        <v>0</v>
      </c>
      <c r="Q22" s="3"/>
      <c r="S22" s="3"/>
      <c r="T22" s="21"/>
    </row>
    <row r="23" ht="14.25" customHeight="1">
      <c r="A23" s="19">
        <f t="shared" si="4"/>
        <v>18</v>
      </c>
      <c r="B23" s="20" t="s">
        <v>139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3"/>
        <v>0</v>
      </c>
      <c r="Q23" s="3"/>
      <c r="S23" s="3"/>
      <c r="T23" s="21"/>
    </row>
    <row r="24" ht="14.25" customHeight="1">
      <c r="A24" s="23" t="s">
        <v>40</v>
      </c>
      <c r="B24" s="24"/>
      <c r="C24" s="25"/>
      <c r="D24" s="26">
        <f t="shared" ref="D24:O24" si="5">SUM(D5:D23)</f>
        <v>777.34</v>
      </c>
      <c r="E24" s="26">
        <f t="shared" si="5"/>
        <v>441.2</v>
      </c>
      <c r="F24" s="26">
        <f t="shared" si="5"/>
        <v>1622.81</v>
      </c>
      <c r="G24" s="26">
        <f t="shared" si="5"/>
        <v>9410.77</v>
      </c>
      <c r="H24" s="26">
        <f t="shared" si="5"/>
        <v>7572.83</v>
      </c>
      <c r="I24" s="26">
        <f t="shared" si="5"/>
        <v>4316.31</v>
      </c>
      <c r="J24" s="26">
        <f t="shared" si="5"/>
        <v>24268.91</v>
      </c>
      <c r="K24" s="26">
        <f t="shared" si="5"/>
        <v>6003.07</v>
      </c>
      <c r="L24" s="26">
        <f t="shared" si="5"/>
        <v>6429.9</v>
      </c>
      <c r="M24" s="26">
        <f t="shared" si="5"/>
        <v>2470.16</v>
      </c>
      <c r="N24" s="26">
        <f t="shared" si="5"/>
        <v>25333.75</v>
      </c>
      <c r="O24" s="26">
        <f t="shared" si="5"/>
        <v>4994.68</v>
      </c>
      <c r="P24" s="26">
        <f t="shared" si="3"/>
        <v>93641.73</v>
      </c>
      <c r="Q24" s="27"/>
      <c r="S24" s="27"/>
      <c r="T24" s="28"/>
    </row>
    <row r="25" ht="24.75" customHeight="1">
      <c r="A25" s="29" t="s">
        <v>41</v>
      </c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>SUM(P5:P7,P9,P11:P23)-SUM(P28:P30,P32:P37)</f>
        <v>68533.53</v>
      </c>
      <c r="Q25" s="31"/>
      <c r="R25" s="29"/>
      <c r="S25" s="31"/>
      <c r="T25" s="31"/>
      <c r="U25" s="29"/>
      <c r="V25" s="29"/>
      <c r="W25" s="29"/>
      <c r="X25" s="29"/>
      <c r="Y25" s="29"/>
      <c r="Z25" s="29"/>
    </row>
    <row r="26" ht="15.0" customHeight="1">
      <c r="A26" s="15" t="s">
        <v>42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21"/>
    </row>
    <row r="27" ht="15.0" customHeight="1">
      <c r="A27" s="17" t="s">
        <v>43</v>
      </c>
      <c r="B27" s="17"/>
      <c r="C27" s="1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"/>
      <c r="S27" s="3"/>
      <c r="T27" s="21"/>
    </row>
    <row r="28" ht="14.25" customHeight="1">
      <c r="A28" s="19">
        <f>A23+1</f>
        <v>19</v>
      </c>
      <c r="B28" s="20" t="s">
        <v>44</v>
      </c>
      <c r="D28" s="3"/>
      <c r="E28" s="3"/>
      <c r="F28" s="3"/>
      <c r="G28" s="3">
        <v>793.5</v>
      </c>
      <c r="H28" s="3">
        <v>1113.5</v>
      </c>
      <c r="I28" s="3">
        <v>46.0</v>
      </c>
      <c r="J28" s="3"/>
      <c r="K28" s="3"/>
      <c r="L28" s="3"/>
      <c r="M28" s="3"/>
      <c r="N28" s="3"/>
      <c r="O28" s="3"/>
      <c r="P28" s="3">
        <f t="shared" ref="P28:P37" si="6">SUM(D28:O28)</f>
        <v>1953</v>
      </c>
      <c r="Q28" s="3"/>
      <c r="S28" s="3"/>
      <c r="T28" s="21"/>
    </row>
    <row r="29" ht="14.25" customHeight="1">
      <c r="A29" s="19">
        <f t="shared" ref="A29:A37" si="7">A28+1</f>
        <v>20</v>
      </c>
      <c r="B29" s="20" t="s">
        <v>45</v>
      </c>
      <c r="D29" s="3"/>
      <c r="E29" s="3"/>
      <c r="F29" s="3">
        <v>2500.0</v>
      </c>
      <c r="G29" s="3"/>
      <c r="H29" s="3"/>
      <c r="I29" s="3">
        <v>5733.47</v>
      </c>
      <c r="J29" s="3"/>
      <c r="K29" s="3"/>
      <c r="L29" s="3"/>
      <c r="M29" s="3"/>
      <c r="N29" s="3">
        <v>2500.0</v>
      </c>
      <c r="O29" s="3"/>
      <c r="P29" s="3">
        <f t="shared" si="6"/>
        <v>10733.47</v>
      </c>
      <c r="Q29" s="3"/>
      <c r="S29" s="3"/>
      <c r="T29" s="21"/>
    </row>
    <row r="30" ht="14.25" customHeight="1">
      <c r="A30" s="19">
        <f t="shared" si="7"/>
        <v>21</v>
      </c>
      <c r="B30" s="20" t="s">
        <v>140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756.0</v>
      </c>
      <c r="O30" s="3"/>
      <c r="P30" s="3">
        <f t="shared" si="6"/>
        <v>756</v>
      </c>
      <c r="Q30" s="3"/>
      <c r="S30" s="3"/>
      <c r="T30" s="21"/>
    </row>
    <row r="31" ht="14.25" customHeight="1">
      <c r="A31" s="19">
        <f t="shared" si="7"/>
        <v>22</v>
      </c>
      <c r="B31" s="20" t="s">
        <v>27</v>
      </c>
      <c r="D31" s="3"/>
      <c r="E31" s="3"/>
      <c r="F31" s="3"/>
      <c r="G31" s="3"/>
      <c r="H31" s="3"/>
      <c r="J31" s="3"/>
      <c r="K31" s="3"/>
      <c r="L31" s="3"/>
      <c r="M31" s="3"/>
      <c r="N31" s="3"/>
      <c r="O31" s="3"/>
      <c r="P31" s="3">
        <f t="shared" si="6"/>
        <v>0</v>
      </c>
      <c r="Q31" s="3"/>
      <c r="S31" s="3"/>
      <c r="T31" s="21"/>
    </row>
    <row r="32" ht="14.25" customHeight="1">
      <c r="A32" s="19">
        <f t="shared" si="7"/>
        <v>23</v>
      </c>
      <c r="B32" s="20" t="s">
        <v>48</v>
      </c>
      <c r="D32" s="3"/>
      <c r="E32" s="3"/>
      <c r="F32" s="3"/>
      <c r="G32" s="3"/>
      <c r="H32" s="3"/>
      <c r="I32" s="3">
        <v>995.0</v>
      </c>
      <c r="J32" s="3"/>
      <c r="K32" s="3"/>
      <c r="L32" s="3"/>
      <c r="M32" s="3"/>
      <c r="N32" s="3"/>
      <c r="O32" s="3"/>
      <c r="P32" s="3">
        <f t="shared" si="6"/>
        <v>995</v>
      </c>
      <c r="Q32" s="3"/>
      <c r="S32" s="3"/>
      <c r="T32" s="21"/>
    </row>
    <row r="33" ht="14.25" customHeight="1">
      <c r="A33" s="19">
        <f t="shared" si="7"/>
        <v>24</v>
      </c>
      <c r="B33" s="20" t="s">
        <v>49</v>
      </c>
      <c r="D33" s="3"/>
      <c r="E33" s="3"/>
      <c r="F33" s="3"/>
      <c r="G33" s="3"/>
      <c r="H33" s="3"/>
      <c r="I33" s="3">
        <v>889.9</v>
      </c>
      <c r="J33" s="3"/>
      <c r="K33" s="3">
        <v>3523.09</v>
      </c>
      <c r="L33" s="3"/>
      <c r="M33" s="3">
        <v>242.0</v>
      </c>
      <c r="N33" s="3"/>
      <c r="O33" s="3"/>
      <c r="P33" s="3">
        <f t="shared" si="6"/>
        <v>4654.99</v>
      </c>
      <c r="Q33" s="3"/>
      <c r="S33" s="3"/>
      <c r="T33" s="21"/>
    </row>
    <row r="34" ht="14.25" customHeight="1">
      <c r="A34" s="19">
        <f t="shared" si="7"/>
        <v>25</v>
      </c>
      <c r="B34" s="20" t="s">
        <v>50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6"/>
        <v>0</v>
      </c>
      <c r="Q34" s="3"/>
      <c r="S34" s="3"/>
      <c r="T34" s="21"/>
    </row>
    <row r="35" ht="14.25" customHeight="1">
      <c r="A35" s="19">
        <f t="shared" si="7"/>
        <v>26</v>
      </c>
      <c r="B35" s="20" t="s">
        <v>51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3579.54</v>
      </c>
      <c r="O35" s="3"/>
      <c r="P35" s="3">
        <f t="shared" si="6"/>
        <v>3579.54</v>
      </c>
      <c r="Q35" s="3"/>
      <c r="S35" s="3"/>
      <c r="T35" s="21"/>
    </row>
    <row r="36" ht="14.25" customHeight="1">
      <c r="A36" s="19">
        <f t="shared" si="7"/>
        <v>27</v>
      </c>
      <c r="B36" s="20" t="s">
        <v>52</v>
      </c>
      <c r="D36" s="3"/>
      <c r="E36" s="3"/>
      <c r="F36" s="3"/>
      <c r="G36" s="3"/>
      <c r="H36" s="3"/>
      <c r="I36" s="3"/>
      <c r="J36" s="3"/>
      <c r="K36" s="3">
        <v>500.0</v>
      </c>
      <c r="L36" s="3"/>
      <c r="M36" s="3"/>
      <c r="N36" s="3">
        <v>1936.2</v>
      </c>
      <c r="O36" s="3"/>
      <c r="P36" s="3">
        <f t="shared" si="6"/>
        <v>2436.2</v>
      </c>
      <c r="Q36" s="3"/>
      <c r="S36" s="3"/>
      <c r="T36" s="21"/>
    </row>
    <row r="37" ht="14.25" customHeight="1">
      <c r="A37" s="19">
        <f t="shared" si="7"/>
        <v>28</v>
      </c>
      <c r="B37" s="20" t="s">
        <v>141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6"/>
        <v>0</v>
      </c>
      <c r="Q37" s="3"/>
      <c r="S37" s="3"/>
      <c r="T37" s="21"/>
    </row>
    <row r="38" ht="15.0" customHeight="1">
      <c r="A38" s="34" t="s">
        <v>53</v>
      </c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>
        <f t="shared" ref="Q38:S38" si="8">SUBTOTAL(9,Q39:Q45)</f>
        <v>1174.12</v>
      </c>
      <c r="R38" s="37">
        <f t="shared" si="8"/>
        <v>0</v>
      </c>
      <c r="S38" s="37">
        <f t="shared" si="8"/>
        <v>699.4</v>
      </c>
      <c r="T38" s="2"/>
    </row>
    <row r="39" ht="14.25" customHeight="1">
      <c r="A39" s="19">
        <f>A37+1</f>
        <v>29</v>
      </c>
      <c r="B39" s="20" t="s">
        <v>54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ref="P39:P45" si="9">SUM(D39:O39)</f>
        <v>0</v>
      </c>
      <c r="Q39" s="3">
        <v>600.0</v>
      </c>
      <c r="S39" s="3">
        <f t="shared" ref="S39:S45" si="10">(Q39+R39)-P39</f>
        <v>600</v>
      </c>
      <c r="T39" s="38">
        <f t="shared" ref="T39:T45" si="11">P39/(Q39+R39)</f>
        <v>0</v>
      </c>
    </row>
    <row r="40" ht="14.25" customHeight="1">
      <c r="A40" s="19">
        <f t="shared" ref="A40:A45" si="12">A39+1</f>
        <v>30</v>
      </c>
      <c r="B40" s="20" t="s">
        <v>55</v>
      </c>
      <c r="D40" s="3"/>
      <c r="E40" s="3"/>
      <c r="F40" s="3"/>
      <c r="G40" s="3">
        <v>12.0</v>
      </c>
      <c r="H40" s="3"/>
      <c r="I40" s="3"/>
      <c r="J40" s="3"/>
      <c r="K40" s="3"/>
      <c r="L40" s="3"/>
      <c r="M40" s="3"/>
      <c r="N40" s="3"/>
      <c r="O40" s="3">
        <v>50.0</v>
      </c>
      <c r="P40" s="3">
        <f t="shared" si="9"/>
        <v>62</v>
      </c>
      <c r="Q40" s="3">
        <v>100.0</v>
      </c>
      <c r="S40" s="3">
        <f t="shared" si="10"/>
        <v>38</v>
      </c>
      <c r="T40" s="38">
        <f t="shared" si="11"/>
        <v>0.62</v>
      </c>
    </row>
    <row r="41" ht="14.25" customHeight="1">
      <c r="A41" s="19">
        <f t="shared" si="12"/>
        <v>31</v>
      </c>
      <c r="B41" s="20" t="s">
        <v>56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40.0</v>
      </c>
      <c r="O41" s="3"/>
      <c r="P41" s="3">
        <f t="shared" si="9"/>
        <v>40</v>
      </c>
      <c r="Q41" s="3">
        <v>40.0</v>
      </c>
      <c r="S41" s="3">
        <f t="shared" si="10"/>
        <v>0</v>
      </c>
      <c r="T41" s="38">
        <f t="shared" si="11"/>
        <v>1</v>
      </c>
    </row>
    <row r="42" ht="14.25" customHeight="1">
      <c r="A42" s="19">
        <f t="shared" si="12"/>
        <v>32</v>
      </c>
      <c r="B42" s="20" t="s">
        <v>57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9"/>
        <v>0</v>
      </c>
      <c r="Q42" s="3">
        <v>10.0</v>
      </c>
      <c r="S42" s="3">
        <f t="shared" si="10"/>
        <v>10</v>
      </c>
      <c r="T42" s="38">
        <f t="shared" si="11"/>
        <v>0</v>
      </c>
    </row>
    <row r="43" ht="14.25" customHeight="1">
      <c r="A43" s="19">
        <f t="shared" si="12"/>
        <v>33</v>
      </c>
      <c r="B43" s="20" t="s">
        <v>58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75.0</v>
      </c>
      <c r="P43" s="3">
        <f t="shared" si="9"/>
        <v>75</v>
      </c>
      <c r="Q43" s="3">
        <v>100.12</v>
      </c>
      <c r="S43" s="3">
        <f t="shared" si="10"/>
        <v>25.12</v>
      </c>
      <c r="T43" s="38">
        <f t="shared" si="11"/>
        <v>0.7491010787</v>
      </c>
    </row>
    <row r="44" ht="14.25" customHeight="1">
      <c r="A44" s="19">
        <f t="shared" si="12"/>
        <v>34</v>
      </c>
      <c r="B44" s="20" t="s">
        <v>59</v>
      </c>
      <c r="D44" s="3"/>
      <c r="E44" s="3"/>
      <c r="F44" s="3"/>
      <c r="G44" s="3">
        <v>33.08</v>
      </c>
      <c r="H44" s="3">
        <v>33.08</v>
      </c>
      <c r="I44" s="3">
        <v>33.08</v>
      </c>
      <c r="J44" s="3">
        <v>33.08</v>
      </c>
      <c r="K44" s="3">
        <v>33.08</v>
      </c>
      <c r="L44" s="3">
        <v>33.08</v>
      </c>
      <c r="M44" s="3">
        <v>33.08</v>
      </c>
      <c r="N44" s="3">
        <v>33.08</v>
      </c>
      <c r="O44" s="3">
        <v>33.08</v>
      </c>
      <c r="P44" s="3">
        <f t="shared" si="9"/>
        <v>297.72</v>
      </c>
      <c r="Q44" s="3">
        <v>264.0</v>
      </c>
      <c r="S44" s="3">
        <f t="shared" si="10"/>
        <v>-33.72</v>
      </c>
      <c r="T44" s="38">
        <f t="shared" si="11"/>
        <v>1.127727273</v>
      </c>
    </row>
    <row r="45" ht="14.25" customHeight="1">
      <c r="A45" s="19">
        <f t="shared" si="12"/>
        <v>35</v>
      </c>
      <c r="B45" s="20" t="s">
        <v>60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9"/>
        <v>0</v>
      </c>
      <c r="Q45" s="3">
        <v>60.0</v>
      </c>
      <c r="S45" s="3">
        <f t="shared" si="10"/>
        <v>60</v>
      </c>
      <c r="T45" s="38">
        <f t="shared" si="11"/>
        <v>0</v>
      </c>
    </row>
    <row r="46" ht="15.0" customHeight="1">
      <c r="A46" s="39" t="s">
        <v>61</v>
      </c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>
        <f t="shared" ref="Q46:S46" si="13">SUBTOTAL(9,Q47:Q52)</f>
        <v>6550</v>
      </c>
      <c r="R46" s="42">
        <f t="shared" si="13"/>
        <v>0</v>
      </c>
      <c r="S46" s="42">
        <f t="shared" si="13"/>
        <v>3356.06</v>
      </c>
      <c r="T46" s="2"/>
    </row>
    <row r="47" ht="14.25" customHeight="1">
      <c r="A47" s="19">
        <f>A45+1</f>
        <v>36</v>
      </c>
      <c r="B47" s="20" t="s">
        <v>142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2000.0</v>
      </c>
      <c r="O47" s="3"/>
      <c r="P47" s="3">
        <f t="shared" ref="P47:P52" si="14">SUM(D47:O47)</f>
        <v>2000</v>
      </c>
      <c r="Q47" s="3">
        <v>2000.0</v>
      </c>
      <c r="S47" s="3">
        <f t="shared" ref="S47:S52" si="15">(Q47+R47)-P47</f>
        <v>0</v>
      </c>
      <c r="T47" s="38">
        <f t="shared" ref="T47:T52" si="16">P47/(Q47+R47)</f>
        <v>1</v>
      </c>
    </row>
    <row r="48" ht="14.25" customHeight="1">
      <c r="A48" s="19">
        <f t="shared" ref="A48:A52" si="17">A47+1</f>
        <v>37</v>
      </c>
      <c r="B48" s="20" t="s">
        <v>63</v>
      </c>
      <c r="D48" s="3"/>
      <c r="E48" s="3"/>
      <c r="F48" s="3"/>
      <c r="G48" s="3">
        <v>1193.94</v>
      </c>
      <c r="H48" s="3"/>
      <c r="I48" s="3"/>
      <c r="J48" s="3"/>
      <c r="K48" s="3"/>
      <c r="L48" s="3"/>
      <c r="M48" s="3"/>
      <c r="N48" s="3"/>
      <c r="O48" s="3"/>
      <c r="P48" s="3">
        <f t="shared" si="14"/>
        <v>1193.94</v>
      </c>
      <c r="Q48" s="3">
        <v>2200.0</v>
      </c>
      <c r="S48" s="3">
        <f t="shared" si="15"/>
        <v>1006.06</v>
      </c>
      <c r="T48" s="38">
        <f t="shared" si="16"/>
        <v>0.5427</v>
      </c>
    </row>
    <row r="49" ht="14.25" customHeight="1">
      <c r="A49" s="19">
        <f t="shared" si="17"/>
        <v>38</v>
      </c>
      <c r="B49" s="20" t="s">
        <v>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14"/>
        <v>0</v>
      </c>
      <c r="Q49" s="3">
        <v>1250.0</v>
      </c>
      <c r="S49" s="3">
        <f t="shared" si="15"/>
        <v>1250</v>
      </c>
      <c r="T49" s="38">
        <f t="shared" si="16"/>
        <v>0</v>
      </c>
    </row>
    <row r="50" ht="14.25" customHeight="1">
      <c r="A50" s="19">
        <f t="shared" si="17"/>
        <v>39</v>
      </c>
      <c r="B50" s="20" t="s">
        <v>65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14"/>
        <v>0</v>
      </c>
      <c r="Q50" s="3">
        <v>300.0</v>
      </c>
      <c r="S50" s="3">
        <f t="shared" si="15"/>
        <v>300</v>
      </c>
      <c r="T50" s="38">
        <f t="shared" si="16"/>
        <v>0</v>
      </c>
    </row>
    <row r="51" ht="14.25" customHeight="1">
      <c r="A51" s="19">
        <f t="shared" si="17"/>
        <v>40</v>
      </c>
      <c r="B51" s="20" t="s">
        <v>66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14"/>
        <v>0</v>
      </c>
      <c r="Q51" s="3">
        <v>400.0</v>
      </c>
      <c r="S51" s="3">
        <f t="shared" si="15"/>
        <v>400</v>
      </c>
      <c r="T51" s="38">
        <f t="shared" si="16"/>
        <v>0</v>
      </c>
      <c r="U51" s="43" t="s">
        <v>143</v>
      </c>
    </row>
    <row r="52" ht="14.25" customHeight="1">
      <c r="A52" s="19">
        <f t="shared" si="17"/>
        <v>41</v>
      </c>
      <c r="B52" s="20" t="s">
        <v>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14"/>
        <v>0</v>
      </c>
      <c r="Q52" s="3">
        <v>400.0</v>
      </c>
      <c r="S52" s="3">
        <f t="shared" si="15"/>
        <v>400</v>
      </c>
      <c r="T52" s="38">
        <f t="shared" si="16"/>
        <v>0</v>
      </c>
      <c r="U52" s="43" t="s">
        <v>68</v>
      </c>
    </row>
    <row r="53" ht="15.0" customHeight="1">
      <c r="A53" s="44" t="s">
        <v>69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ref="Q53:S53" si="18">SUBTOTAL(9,Q54:Q68)</f>
        <v>38520.88</v>
      </c>
      <c r="R53" s="47">
        <f t="shared" si="18"/>
        <v>0</v>
      </c>
      <c r="S53" s="47">
        <f t="shared" si="18"/>
        <v>2908.61</v>
      </c>
      <c r="T53" s="2"/>
    </row>
    <row r="54" ht="14.25" customHeight="1">
      <c r="A54" s="19">
        <f>A52+1</f>
        <v>42</v>
      </c>
      <c r="B54" s="20" t="s">
        <v>70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13000.0</v>
      </c>
      <c r="O54" s="3"/>
      <c r="P54" s="3">
        <f t="shared" ref="P54:P60" si="19">SUM(D54:O54)</f>
        <v>13000</v>
      </c>
      <c r="Q54" s="3">
        <v>13000.0</v>
      </c>
      <c r="S54" s="3">
        <f t="shared" ref="S54:S68" si="20">(Q54+R54)-P54</f>
        <v>0</v>
      </c>
      <c r="T54" s="38">
        <f t="shared" ref="T54:T68" si="21">P54/(Q54+R54)</f>
        <v>1</v>
      </c>
    </row>
    <row r="55" ht="14.25" customHeight="1">
      <c r="A55" s="19">
        <f t="shared" ref="A55:A68" si="22">A54+1</f>
        <v>43</v>
      </c>
      <c r="B55" s="20" t="s">
        <v>71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7279.2</v>
      </c>
      <c r="O55" s="3"/>
      <c r="P55" s="3">
        <f t="shared" si="19"/>
        <v>7279.2</v>
      </c>
      <c r="Q55" s="3">
        <v>7279.2</v>
      </c>
      <c r="S55" s="3">
        <f t="shared" si="20"/>
        <v>0</v>
      </c>
      <c r="T55" s="38">
        <f t="shared" si="21"/>
        <v>1</v>
      </c>
    </row>
    <row r="56" ht="14.25" customHeight="1">
      <c r="A56" s="19">
        <f t="shared" si="22"/>
        <v>44</v>
      </c>
      <c r="B56" s="20" t="s">
        <v>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2911.68</v>
      </c>
      <c r="O56" s="3"/>
      <c r="P56" s="3">
        <f t="shared" si="19"/>
        <v>2911.68</v>
      </c>
      <c r="Q56" s="3">
        <v>2911.68</v>
      </c>
      <c r="S56" s="3">
        <f t="shared" si="20"/>
        <v>0</v>
      </c>
      <c r="T56" s="38">
        <f t="shared" si="21"/>
        <v>1</v>
      </c>
      <c r="U56" s="43" t="s">
        <v>73</v>
      </c>
    </row>
    <row r="57" ht="14.25" customHeight="1">
      <c r="A57" s="19">
        <f t="shared" si="22"/>
        <v>45</v>
      </c>
      <c r="B57" s="20" t="s">
        <v>74</v>
      </c>
      <c r="D57" s="3"/>
      <c r="E57" s="3"/>
      <c r="F57" s="3">
        <v>7750.0</v>
      </c>
      <c r="G57" s="3"/>
      <c r="H57" s="3"/>
      <c r="I57" s="3">
        <v>750.0</v>
      </c>
      <c r="J57" s="3"/>
      <c r="K57" s="3">
        <v>500.0</v>
      </c>
      <c r="L57" s="3"/>
      <c r="M57" s="3"/>
      <c r="N57" s="3"/>
      <c r="O57" s="3"/>
      <c r="P57" s="3">
        <f t="shared" si="19"/>
        <v>9000</v>
      </c>
      <c r="Q57" s="3">
        <v>9000.0</v>
      </c>
      <c r="S57" s="3">
        <f t="shared" si="20"/>
        <v>0</v>
      </c>
      <c r="T57" s="38">
        <f t="shared" si="21"/>
        <v>1</v>
      </c>
      <c r="U57" s="48" t="s">
        <v>75</v>
      </c>
    </row>
    <row r="58" ht="14.25" customHeight="1">
      <c r="A58" s="19">
        <f t="shared" si="22"/>
        <v>46</v>
      </c>
      <c r="B58" s="20" t="s">
        <v>76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 t="shared" si="19"/>
        <v>0</v>
      </c>
      <c r="Q58" s="3">
        <v>500.0</v>
      </c>
      <c r="S58" s="3">
        <f t="shared" si="20"/>
        <v>500</v>
      </c>
      <c r="T58" s="38">
        <f t="shared" si="21"/>
        <v>0</v>
      </c>
    </row>
    <row r="59" ht="14.25" customHeight="1">
      <c r="A59" s="19">
        <f t="shared" si="22"/>
        <v>47</v>
      </c>
      <c r="B59" s="20" t="s">
        <v>79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19"/>
        <v>0</v>
      </c>
      <c r="Q59" s="3">
        <v>2000.0</v>
      </c>
      <c r="S59" s="3">
        <f t="shared" si="20"/>
        <v>2000</v>
      </c>
      <c r="T59" s="38">
        <f t="shared" si="21"/>
        <v>0</v>
      </c>
      <c r="U59" s="43" t="s">
        <v>78</v>
      </c>
    </row>
    <row r="60" ht="14.25" customHeight="1">
      <c r="A60" s="19">
        <f t="shared" si="22"/>
        <v>48</v>
      </c>
      <c r="B60" s="20" t="s">
        <v>80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19"/>
        <v>0</v>
      </c>
      <c r="Q60" s="3">
        <v>200.0</v>
      </c>
      <c r="S60" s="3">
        <f t="shared" si="20"/>
        <v>200</v>
      </c>
      <c r="T60" s="38">
        <f t="shared" si="21"/>
        <v>0</v>
      </c>
      <c r="U60" s="43" t="s">
        <v>81</v>
      </c>
    </row>
    <row r="61" ht="14.25" customHeight="1">
      <c r="A61" s="19">
        <f t="shared" si="22"/>
        <v>49</v>
      </c>
      <c r="B61" s="20" t="s">
        <v>144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0.0</v>
      </c>
      <c r="Q61" s="3">
        <v>150.0</v>
      </c>
      <c r="S61" s="3">
        <f t="shared" si="20"/>
        <v>150</v>
      </c>
      <c r="T61" s="38">
        <f t="shared" si="21"/>
        <v>0</v>
      </c>
      <c r="U61" s="43" t="s">
        <v>145</v>
      </c>
    </row>
    <row r="62" ht="14.25" customHeight="1">
      <c r="A62" s="19">
        <f t="shared" si="22"/>
        <v>50</v>
      </c>
      <c r="B62" s="20" t="s">
        <v>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ref="P62:P68" si="23">SUM(D62:O62)</f>
        <v>0</v>
      </c>
      <c r="Q62" s="3">
        <v>400.0</v>
      </c>
      <c r="S62" s="3">
        <f t="shared" si="20"/>
        <v>400</v>
      </c>
      <c r="T62" s="38">
        <f t="shared" si="21"/>
        <v>0</v>
      </c>
      <c r="U62" s="43" t="s">
        <v>83</v>
      </c>
    </row>
    <row r="63" ht="14.25" customHeight="1">
      <c r="A63" s="19">
        <f t="shared" si="22"/>
        <v>51</v>
      </c>
      <c r="B63" s="20" t="s">
        <v>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109.45</v>
      </c>
      <c r="O63" s="3"/>
      <c r="P63" s="3">
        <f t="shared" si="23"/>
        <v>109.45</v>
      </c>
      <c r="Q63" s="3">
        <v>180.0</v>
      </c>
      <c r="S63" s="3">
        <f t="shared" si="20"/>
        <v>70.55</v>
      </c>
      <c r="T63" s="38">
        <f t="shared" si="21"/>
        <v>0.6080555556</v>
      </c>
      <c r="U63" s="43" t="s">
        <v>85</v>
      </c>
    </row>
    <row r="64" ht="14.25" customHeight="1">
      <c r="A64" s="19">
        <f t="shared" si="22"/>
        <v>52</v>
      </c>
      <c r="B64" s="20" t="s">
        <v>86</v>
      </c>
      <c r="D64" s="3"/>
      <c r="E64" s="3"/>
      <c r="F64" s="3"/>
      <c r="G64" s="3">
        <v>311.94</v>
      </c>
      <c r="H64" s="3"/>
      <c r="I64" s="3"/>
      <c r="J64" s="3"/>
      <c r="K64" s="3"/>
      <c r="L64" s="3"/>
      <c r="M64" s="3"/>
      <c r="N64" s="3"/>
      <c r="O64" s="3"/>
      <c r="P64" s="3">
        <f t="shared" si="23"/>
        <v>311.94</v>
      </c>
      <c r="Q64" s="3">
        <v>500.0</v>
      </c>
      <c r="S64" s="3">
        <f t="shared" si="20"/>
        <v>188.06</v>
      </c>
      <c r="T64" s="38">
        <f t="shared" si="21"/>
        <v>0.62388</v>
      </c>
      <c r="U64" s="43" t="s">
        <v>146</v>
      </c>
    </row>
    <row r="65" ht="14.25" customHeight="1">
      <c r="A65" s="19">
        <f t="shared" si="22"/>
        <v>53</v>
      </c>
      <c r="B65" s="20" t="s">
        <v>147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23"/>
        <v>0</v>
      </c>
      <c r="Q65" s="3">
        <v>200.0</v>
      </c>
      <c r="S65" s="3">
        <f t="shared" si="20"/>
        <v>200</v>
      </c>
      <c r="T65" s="38">
        <f t="shared" si="21"/>
        <v>0</v>
      </c>
      <c r="U65" s="43" t="s">
        <v>148</v>
      </c>
    </row>
    <row r="66" ht="14.25" customHeight="1">
      <c r="A66" s="19">
        <f t="shared" si="22"/>
        <v>54</v>
      </c>
      <c r="B66" s="20" t="s">
        <v>88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3000.0</v>
      </c>
      <c r="P66" s="3">
        <f t="shared" si="23"/>
        <v>3000</v>
      </c>
      <c r="Q66" s="3">
        <v>200.0</v>
      </c>
      <c r="S66" s="3">
        <f t="shared" si="20"/>
        <v>-2800</v>
      </c>
      <c r="T66" s="38">
        <f t="shared" si="21"/>
        <v>15</v>
      </c>
    </row>
    <row r="67" ht="14.25" customHeight="1">
      <c r="A67" s="19">
        <f t="shared" si="22"/>
        <v>55</v>
      </c>
      <c r="B67" s="20" t="s">
        <v>89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23"/>
        <v>0</v>
      </c>
      <c r="Q67" s="3">
        <v>1000.0</v>
      </c>
      <c r="S67" s="3">
        <f t="shared" si="20"/>
        <v>1000</v>
      </c>
      <c r="T67" s="38">
        <f t="shared" si="21"/>
        <v>0</v>
      </c>
      <c r="U67" s="43" t="s">
        <v>90</v>
      </c>
    </row>
    <row r="68" ht="14.25" customHeight="1">
      <c r="A68" s="19">
        <f t="shared" si="22"/>
        <v>56</v>
      </c>
      <c r="B68" s="20" t="s">
        <v>149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23"/>
        <v>0</v>
      </c>
      <c r="Q68" s="3">
        <v>1000.0</v>
      </c>
      <c r="S68" s="3">
        <f t="shared" si="20"/>
        <v>1000</v>
      </c>
      <c r="T68" s="38">
        <f t="shared" si="21"/>
        <v>0</v>
      </c>
      <c r="U68" s="43" t="s">
        <v>92</v>
      </c>
    </row>
    <row r="69" ht="15.0" customHeight="1">
      <c r="A69" s="49" t="s">
        <v>93</v>
      </c>
      <c r="B69" s="49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>
        <f>SUM(P54:P68)</f>
        <v>35612.27</v>
      </c>
      <c r="Q69" s="52">
        <f t="shared" ref="Q69:S69" si="24">SUBTOTAL(9,Q70:Q75)</f>
        <v>26758</v>
      </c>
      <c r="R69" s="52">
        <f t="shared" si="24"/>
        <v>0</v>
      </c>
      <c r="S69" s="52">
        <f t="shared" si="24"/>
        <v>26466.92</v>
      </c>
      <c r="T69" s="2"/>
    </row>
    <row r="70" ht="14.25" customHeight="1">
      <c r="A70" s="19">
        <f>A68+1</f>
        <v>57</v>
      </c>
      <c r="B70" s="20" t="s">
        <v>94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ref="P70:P75" si="25">SUM(D70:O70)</f>
        <v>0</v>
      </c>
      <c r="Q70" s="3">
        <v>15208.0</v>
      </c>
      <c r="S70" s="3">
        <f t="shared" ref="S70:S75" si="26">(Q70+R70)-P70</f>
        <v>15208</v>
      </c>
      <c r="T70" s="38">
        <f t="shared" ref="T70:T75" si="27">P70/(Q70+R70)</f>
        <v>0</v>
      </c>
    </row>
    <row r="71" ht="14.25" customHeight="1">
      <c r="A71" s="19">
        <f t="shared" ref="A71:A75" si="28">A70+1</f>
        <v>58</v>
      </c>
      <c r="B71" s="20" t="s">
        <v>150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25"/>
        <v>0</v>
      </c>
      <c r="Q71" s="3">
        <v>2500.0</v>
      </c>
      <c r="S71" s="3">
        <f t="shared" si="26"/>
        <v>2500</v>
      </c>
      <c r="T71" s="38">
        <f t="shared" si="27"/>
        <v>0</v>
      </c>
      <c r="U71" s="43" t="s">
        <v>151</v>
      </c>
    </row>
    <row r="72" ht="14.25" customHeight="1">
      <c r="A72" s="19">
        <f t="shared" si="28"/>
        <v>59</v>
      </c>
      <c r="B72" s="20" t="s">
        <v>152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25"/>
        <v>0</v>
      </c>
      <c r="Q72" s="3">
        <v>5500.0</v>
      </c>
      <c r="S72" s="3">
        <f t="shared" si="26"/>
        <v>5500</v>
      </c>
      <c r="T72" s="38">
        <f t="shared" si="27"/>
        <v>0</v>
      </c>
      <c r="U72" s="43" t="s">
        <v>153</v>
      </c>
    </row>
    <row r="73" ht="14.25" customHeight="1">
      <c r="A73" s="19">
        <f t="shared" si="28"/>
        <v>60</v>
      </c>
      <c r="B73" s="20" t="s">
        <v>97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25"/>
        <v>0</v>
      </c>
      <c r="Q73" s="3">
        <v>2500.0</v>
      </c>
      <c r="S73" s="3">
        <f t="shared" si="26"/>
        <v>2500</v>
      </c>
      <c r="T73" s="38">
        <f t="shared" si="27"/>
        <v>0</v>
      </c>
      <c r="U73" s="43" t="s">
        <v>98</v>
      </c>
    </row>
    <row r="74" ht="14.25" customHeight="1">
      <c r="A74" s="19">
        <f t="shared" si="28"/>
        <v>61</v>
      </c>
      <c r="B74" s="20" t="s">
        <v>99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v>291.08</v>
      </c>
      <c r="O74" s="3"/>
      <c r="P74" s="3">
        <f t="shared" si="25"/>
        <v>291.08</v>
      </c>
      <c r="Q74" s="3">
        <v>500.0</v>
      </c>
      <c r="S74" s="3">
        <f t="shared" si="26"/>
        <v>208.92</v>
      </c>
      <c r="T74" s="38">
        <f t="shared" si="27"/>
        <v>0.58216</v>
      </c>
      <c r="U74" s="43" t="s">
        <v>100</v>
      </c>
    </row>
    <row r="75" ht="14.25" customHeight="1">
      <c r="A75" s="19">
        <f t="shared" si="28"/>
        <v>62</v>
      </c>
      <c r="B75" s="20" t="s">
        <v>154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25"/>
        <v>0</v>
      </c>
      <c r="Q75" s="3">
        <v>550.0</v>
      </c>
      <c r="S75" s="3">
        <f t="shared" si="26"/>
        <v>550</v>
      </c>
      <c r="T75" s="38">
        <f t="shared" si="27"/>
        <v>0</v>
      </c>
      <c r="U75" s="43" t="s">
        <v>155</v>
      </c>
    </row>
    <row r="76" ht="15.0" customHeight="1">
      <c r="A76" s="53" t="s">
        <v>101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>
        <f t="shared" ref="Q76:S76" si="29">SUBTOTAL(9,Q77:Q86)</f>
        <v>8300</v>
      </c>
      <c r="R76" s="56">
        <f t="shared" si="29"/>
        <v>0</v>
      </c>
      <c r="S76" s="56">
        <f t="shared" si="29"/>
        <v>5071.09</v>
      </c>
      <c r="T76" s="2"/>
    </row>
    <row r="77" ht="14.25" customHeight="1">
      <c r="A77" s="19">
        <f>A75+1</f>
        <v>63</v>
      </c>
      <c r="B77" s="20" t="s">
        <v>102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ref="P77:P86" si="30">SUM(D77:O77)</f>
        <v>0</v>
      </c>
      <c r="Q77" s="3">
        <v>1450.0</v>
      </c>
      <c r="S77" s="3">
        <f t="shared" ref="S77:S86" si="31">(Q77+R77)-P77</f>
        <v>1450</v>
      </c>
      <c r="T77" s="38">
        <f t="shared" ref="T77:T86" si="32">P77/(Q77+R77)</f>
        <v>0</v>
      </c>
      <c r="U77" s="43" t="s">
        <v>103</v>
      </c>
    </row>
    <row r="78" ht="17.25" customHeight="1">
      <c r="A78" s="19">
        <f t="shared" ref="A78:A86" si="33">A77+1</f>
        <v>64</v>
      </c>
      <c r="B78" s="20" t="s">
        <v>104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385.0</v>
      </c>
      <c r="O78" s="3">
        <v>1355.38</v>
      </c>
      <c r="P78" s="3">
        <f t="shared" si="30"/>
        <v>1740.38</v>
      </c>
      <c r="Q78" s="3">
        <v>400.0</v>
      </c>
      <c r="S78" s="3">
        <f t="shared" si="31"/>
        <v>-1340.38</v>
      </c>
      <c r="T78" s="38">
        <f t="shared" si="32"/>
        <v>4.35095</v>
      </c>
      <c r="U78" s="43" t="s">
        <v>105</v>
      </c>
    </row>
    <row r="79" ht="17.25" customHeight="1">
      <c r="A79" s="19">
        <f t="shared" si="33"/>
        <v>65</v>
      </c>
      <c r="B79" s="20" t="s">
        <v>156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30"/>
        <v>0</v>
      </c>
      <c r="Q79" s="3">
        <v>1300.0</v>
      </c>
      <c r="S79" s="3">
        <f t="shared" si="31"/>
        <v>1300</v>
      </c>
      <c r="T79" s="38">
        <f t="shared" si="32"/>
        <v>0</v>
      </c>
      <c r="U79" s="43" t="s">
        <v>107</v>
      </c>
    </row>
    <row r="80" ht="14.25" customHeight="1">
      <c r="A80" s="19">
        <f t="shared" si="33"/>
        <v>66</v>
      </c>
      <c r="B80" s="20" t="s">
        <v>108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30"/>
        <v>0</v>
      </c>
      <c r="Q80" s="3">
        <v>1500.0</v>
      </c>
      <c r="S80" s="3">
        <f t="shared" si="31"/>
        <v>1500</v>
      </c>
      <c r="T80" s="38">
        <f t="shared" si="32"/>
        <v>0</v>
      </c>
      <c r="U80" s="43" t="s">
        <v>109</v>
      </c>
    </row>
    <row r="81" ht="14.25" customHeight="1">
      <c r="A81" s="19">
        <f t="shared" si="33"/>
        <v>67</v>
      </c>
      <c r="B81" s="20" t="s">
        <v>110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30"/>
        <v>0</v>
      </c>
      <c r="Q81" s="3">
        <v>250.0</v>
      </c>
      <c r="S81" s="3">
        <f t="shared" si="31"/>
        <v>250</v>
      </c>
      <c r="T81" s="38">
        <f t="shared" si="32"/>
        <v>0</v>
      </c>
      <c r="U81" s="43" t="s">
        <v>111</v>
      </c>
    </row>
    <row r="82" ht="14.25" customHeight="1">
      <c r="A82" s="19">
        <f t="shared" si="33"/>
        <v>68</v>
      </c>
      <c r="B82" s="20" t="s">
        <v>157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f t="shared" si="30"/>
        <v>0</v>
      </c>
      <c r="Q82" s="3">
        <v>1600.0</v>
      </c>
      <c r="S82" s="3">
        <f t="shared" si="31"/>
        <v>1600</v>
      </c>
      <c r="T82" s="38">
        <f t="shared" si="32"/>
        <v>0</v>
      </c>
      <c r="U82" s="43" t="s">
        <v>158</v>
      </c>
    </row>
    <row r="83" ht="14.25" customHeight="1">
      <c r="A83" s="19">
        <f t="shared" si="33"/>
        <v>69</v>
      </c>
      <c r="B83" s="20" t="s">
        <v>159</v>
      </c>
      <c r="D83" s="3"/>
      <c r="E83" s="3"/>
      <c r="F83" s="3"/>
      <c r="G83" s="3"/>
      <c r="H83" s="3"/>
      <c r="I83" s="3">
        <v>1488.53</v>
      </c>
      <c r="J83" s="3"/>
      <c r="K83" s="3"/>
      <c r="L83" s="3"/>
      <c r="M83" s="3"/>
      <c r="N83" s="3"/>
      <c r="O83" s="3"/>
      <c r="P83" s="3">
        <f t="shared" si="30"/>
        <v>1488.53</v>
      </c>
      <c r="Q83" s="3">
        <v>1500.0</v>
      </c>
      <c r="S83" s="3">
        <f t="shared" si="31"/>
        <v>11.47</v>
      </c>
      <c r="T83" s="38">
        <f t="shared" si="32"/>
        <v>0.9923533333</v>
      </c>
      <c r="U83" s="43" t="s">
        <v>113</v>
      </c>
    </row>
    <row r="84" ht="14.25" customHeight="1">
      <c r="A84" s="19">
        <f t="shared" si="33"/>
        <v>70</v>
      </c>
      <c r="B84" s="20" t="s">
        <v>160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t="shared" si="30"/>
        <v>0</v>
      </c>
      <c r="Q84" s="3">
        <v>100.0</v>
      </c>
      <c r="S84" s="3">
        <f t="shared" si="31"/>
        <v>100</v>
      </c>
      <c r="T84" s="38">
        <f t="shared" si="32"/>
        <v>0</v>
      </c>
      <c r="U84" s="43" t="s">
        <v>113</v>
      </c>
    </row>
    <row r="85" ht="14.25" customHeight="1">
      <c r="A85" s="19">
        <f t="shared" si="33"/>
        <v>71</v>
      </c>
      <c r="B85" s="20" t="s">
        <v>114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30"/>
        <v>0</v>
      </c>
      <c r="Q85" s="3">
        <v>150.0</v>
      </c>
      <c r="S85" s="3">
        <f t="shared" si="31"/>
        <v>150</v>
      </c>
      <c r="T85" s="38">
        <f t="shared" si="32"/>
        <v>0</v>
      </c>
    </row>
    <row r="86" ht="14.25" customHeight="1">
      <c r="A86" s="19">
        <f t="shared" si="33"/>
        <v>72</v>
      </c>
      <c r="B86" s="20" t="s">
        <v>161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30"/>
        <v>0</v>
      </c>
      <c r="Q86" s="3">
        <v>50.0</v>
      </c>
      <c r="S86" s="3">
        <f t="shared" si="31"/>
        <v>50</v>
      </c>
      <c r="T86" s="38">
        <f t="shared" si="32"/>
        <v>0</v>
      </c>
    </row>
    <row r="87" ht="14.25" customHeight="1">
      <c r="A87" s="23" t="s">
        <v>115</v>
      </c>
      <c r="B87" s="24"/>
      <c r="C87" s="26">
        <f t="shared" ref="C87:P87" si="34">SUM(C28:C86)</f>
        <v>0</v>
      </c>
      <c r="D87" s="26">
        <f t="shared" si="34"/>
        <v>0</v>
      </c>
      <c r="E87" s="26">
        <f t="shared" si="34"/>
        <v>0</v>
      </c>
      <c r="F87" s="26">
        <f t="shared" si="34"/>
        <v>10250</v>
      </c>
      <c r="G87" s="26">
        <f t="shared" si="34"/>
        <v>2344.46</v>
      </c>
      <c r="H87" s="26">
        <f t="shared" si="34"/>
        <v>1146.58</v>
      </c>
      <c r="I87" s="26">
        <f t="shared" si="34"/>
        <v>9935.98</v>
      </c>
      <c r="J87" s="26">
        <f t="shared" si="34"/>
        <v>33.08</v>
      </c>
      <c r="K87" s="26">
        <f t="shared" si="34"/>
        <v>4556.17</v>
      </c>
      <c r="L87" s="26">
        <f t="shared" si="34"/>
        <v>33.08</v>
      </c>
      <c r="M87" s="26">
        <f t="shared" si="34"/>
        <v>275.08</v>
      </c>
      <c r="N87" s="26">
        <f t="shared" si="34"/>
        <v>34821.23</v>
      </c>
      <c r="O87" s="26">
        <f t="shared" si="34"/>
        <v>4513.46</v>
      </c>
      <c r="P87" s="26">
        <f t="shared" si="34"/>
        <v>103521.39</v>
      </c>
      <c r="Q87" s="26">
        <f t="shared" ref="Q87:S87" si="35">SUBTOTAL(9,Q38:Q86)</f>
        <v>81303</v>
      </c>
      <c r="R87" s="26">
        <f t="shared" si="35"/>
        <v>0</v>
      </c>
      <c r="S87" s="26">
        <f t="shared" si="35"/>
        <v>38502.08</v>
      </c>
      <c r="T87" s="21"/>
      <c r="U87" s="43" t="s">
        <v>116</v>
      </c>
    </row>
    <row r="88" ht="24.75" customHeight="1">
      <c r="A88" s="29" t="s">
        <v>117</v>
      </c>
      <c r="B88" s="29"/>
      <c r="C88" s="29"/>
      <c r="D88" s="57">
        <f t="shared" ref="D88:M88" si="36">SUM(D39:D86)/$Q$87</f>
        <v>0</v>
      </c>
      <c r="E88" s="57">
        <f t="shared" si="36"/>
        <v>0</v>
      </c>
      <c r="F88" s="57">
        <f t="shared" si="36"/>
        <v>0.09532243583</v>
      </c>
      <c r="G88" s="57">
        <f t="shared" si="36"/>
        <v>0.01907629485</v>
      </c>
      <c r="H88" s="57">
        <f t="shared" si="36"/>
        <v>0.0004068730551</v>
      </c>
      <c r="I88" s="57">
        <f t="shared" si="36"/>
        <v>0.02794005141</v>
      </c>
      <c r="J88" s="57">
        <f t="shared" si="36"/>
        <v>0.0004068730551</v>
      </c>
      <c r="K88" s="57">
        <f t="shared" si="36"/>
        <v>0.006556707625</v>
      </c>
      <c r="L88" s="57">
        <f t="shared" si="36"/>
        <v>0.0004068730551</v>
      </c>
      <c r="M88" s="57">
        <f t="shared" si="36"/>
        <v>0.0004068730551</v>
      </c>
      <c r="N88" s="57"/>
      <c r="O88" s="57"/>
      <c r="P88" s="57">
        <f>SUM(P39:P86)/Q87</f>
        <v>0.9644562931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4.25" customHeight="1">
      <c r="A89" s="59" t="s">
        <v>118</v>
      </c>
      <c r="B89" s="24"/>
      <c r="C89" s="60"/>
      <c r="D89" s="61">
        <f t="shared" ref="D89:P89" si="37">D24-D87</f>
        <v>777.34</v>
      </c>
      <c r="E89" s="61">
        <f t="shared" si="37"/>
        <v>441.2</v>
      </c>
      <c r="F89" s="61">
        <f t="shared" si="37"/>
        <v>-8627.19</v>
      </c>
      <c r="G89" s="61">
        <f t="shared" si="37"/>
        <v>7066.31</v>
      </c>
      <c r="H89" s="61">
        <f t="shared" si="37"/>
        <v>6426.25</v>
      </c>
      <c r="I89" s="61">
        <f t="shared" si="37"/>
        <v>-5619.67</v>
      </c>
      <c r="J89" s="61">
        <f t="shared" si="37"/>
        <v>24235.83</v>
      </c>
      <c r="K89" s="61">
        <f t="shared" si="37"/>
        <v>1446.9</v>
      </c>
      <c r="L89" s="61">
        <f t="shared" si="37"/>
        <v>6396.82</v>
      </c>
      <c r="M89" s="61">
        <f t="shared" si="37"/>
        <v>2195.08</v>
      </c>
      <c r="N89" s="61">
        <f t="shared" si="37"/>
        <v>-9487.48</v>
      </c>
      <c r="O89" s="61">
        <f t="shared" si="37"/>
        <v>481.22</v>
      </c>
      <c r="P89" s="61">
        <f t="shared" si="37"/>
        <v>-9879.66</v>
      </c>
      <c r="Q89" s="62"/>
      <c r="S89" s="62"/>
      <c r="T89" s="63"/>
    </row>
    <row r="90" ht="14.25" customHeight="1">
      <c r="T90" s="2"/>
    </row>
    <row r="91" ht="14.25" customHeight="1">
      <c r="T91" s="2"/>
    </row>
    <row r="92" ht="24.75" customHeight="1">
      <c r="B92" s="64" t="s">
        <v>119</v>
      </c>
      <c r="T92" s="2"/>
    </row>
    <row r="93" ht="18.0" customHeight="1">
      <c r="B93" s="43" t="s">
        <v>120</v>
      </c>
      <c r="S93" s="21">
        <f>P25</f>
        <v>68533.53</v>
      </c>
      <c r="T93" s="2"/>
    </row>
    <row r="94" ht="18.0" customHeight="1">
      <c r="B94" s="43" t="s">
        <v>121</v>
      </c>
      <c r="S94" s="65" t="str">
        <f>#REF!</f>
        <v>#REF!</v>
      </c>
      <c r="T94" s="2"/>
    </row>
    <row r="95" ht="18.0" customHeight="1">
      <c r="B95" s="43" t="s">
        <v>122</v>
      </c>
      <c r="S95" s="21" t="str">
        <f>SUM(S93:S94)</f>
        <v>#REF!</v>
      </c>
      <c r="T95" s="2"/>
    </row>
    <row r="96" ht="18.0" customHeight="1">
      <c r="B96" s="43" t="s">
        <v>123</v>
      </c>
      <c r="S96" s="21">
        <v>85000.0</v>
      </c>
      <c r="T96" s="2"/>
    </row>
    <row r="97" ht="18.0" customHeight="1">
      <c r="B97" s="43" t="s">
        <v>124</v>
      </c>
      <c r="S97" s="66" t="str">
        <f>S96-S95</f>
        <v>#REF!</v>
      </c>
      <c r="T97" s="2"/>
    </row>
    <row r="98" ht="14.25" customHeight="1">
      <c r="T98" s="2"/>
    </row>
    <row r="99" ht="14.25" customHeight="1">
      <c r="T99" s="2"/>
    </row>
    <row r="100" ht="14.25" customHeight="1">
      <c r="B100" s="67" t="s">
        <v>125</v>
      </c>
      <c r="C100" s="68" t="str">
        <f t="shared" ref="C100:O100" si="38">C2</f>
        <v>ROLLFORWARD</v>
      </c>
      <c r="D100" s="68" t="str">
        <f t="shared" si="38"/>
        <v>JULY</v>
      </c>
      <c r="E100" s="68" t="str">
        <f t="shared" si="38"/>
        <v>AUGUST</v>
      </c>
      <c r="F100" s="69" t="str">
        <f t="shared" si="38"/>
        <v>SEPTEMBER</v>
      </c>
      <c r="G100" s="69" t="str">
        <f t="shared" si="38"/>
        <v>OCTOBER</v>
      </c>
      <c r="H100" s="69" t="str">
        <f t="shared" si="38"/>
        <v>NOVEMBER</v>
      </c>
      <c r="I100" s="68" t="str">
        <f t="shared" si="38"/>
        <v>DECEMBER</v>
      </c>
      <c r="J100" s="70" t="str">
        <f t="shared" si="38"/>
        <v>JANUARY</v>
      </c>
      <c r="K100" s="69" t="str">
        <f t="shared" si="38"/>
        <v>FEBRUARY</v>
      </c>
      <c r="L100" s="69" t="str">
        <f t="shared" si="38"/>
        <v>MARCH</v>
      </c>
      <c r="M100" s="69" t="str">
        <f t="shared" si="38"/>
        <v>APRIL</v>
      </c>
      <c r="N100" s="69" t="str">
        <f t="shared" si="38"/>
        <v>MAY</v>
      </c>
      <c r="O100" s="69" t="str">
        <f t="shared" si="38"/>
        <v>JUNE</v>
      </c>
      <c r="T100" s="2"/>
    </row>
    <row r="101" ht="14.25" customHeight="1">
      <c r="B101" s="43" t="s">
        <v>126</v>
      </c>
      <c r="C101" s="3">
        <v>7976.22</v>
      </c>
      <c r="D101" s="3">
        <v>8091.09</v>
      </c>
      <c r="E101" s="3">
        <v>8092.97</v>
      </c>
      <c r="F101" s="3">
        <v>12394.12</v>
      </c>
      <c r="G101" s="3">
        <v>8959.24</v>
      </c>
      <c r="H101" s="3">
        <v>13689.71</v>
      </c>
      <c r="I101" s="3">
        <v>4951.23</v>
      </c>
      <c r="J101" s="3">
        <v>12422.24</v>
      </c>
      <c r="K101" s="3">
        <v>9084.38</v>
      </c>
      <c r="L101" s="3">
        <v>8601.3</v>
      </c>
      <c r="M101" s="3">
        <v>10675.32</v>
      </c>
      <c r="N101" s="3">
        <v>37125.21</v>
      </c>
      <c r="O101" s="3">
        <v>18880.43</v>
      </c>
      <c r="T101" s="2"/>
    </row>
    <row r="102" ht="14.25" customHeight="1">
      <c r="B102" s="20" t="s">
        <v>127</v>
      </c>
      <c r="C102" s="3">
        <v>0.0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T102" s="2"/>
    </row>
    <row r="103" ht="14.25" customHeight="1">
      <c r="B103" s="20" t="s">
        <v>128</v>
      </c>
      <c r="C103" s="3">
        <f>-250-390-68.54-318.09-270.13-209.55</f>
        <v>-1506.31</v>
      </c>
      <c r="D103" s="3">
        <v>-857.67</v>
      </c>
      <c r="E103" s="3">
        <v>-459.55</v>
      </c>
      <c r="F103" s="3">
        <v>-6834.55</v>
      </c>
      <c r="G103" s="3">
        <v>-2609.55</v>
      </c>
      <c r="H103" s="3">
        <v>-1609.55</v>
      </c>
      <c r="I103" s="3">
        <v>-1859.55</v>
      </c>
      <c r="J103" s="3">
        <v>-1859.55</v>
      </c>
      <c r="K103" s="3">
        <v>-2109.55</v>
      </c>
      <c r="L103" s="3">
        <v>-1209.55</v>
      </c>
      <c r="M103" s="3">
        <v>-1451.55</v>
      </c>
      <c r="N103" s="3">
        <v>-2716.54</v>
      </c>
      <c r="O103" s="3">
        <v>0.0</v>
      </c>
      <c r="T103" s="2"/>
    </row>
    <row r="104" ht="14.25" customHeight="1">
      <c r="B104" s="43" t="s">
        <v>129</v>
      </c>
      <c r="C104" s="3">
        <v>5674.43</v>
      </c>
      <c r="D104" s="3">
        <v>5674.43</v>
      </c>
      <c r="E104" s="3">
        <v>5712.97</v>
      </c>
      <c r="F104" s="3">
        <v>6857.23</v>
      </c>
      <c r="G104" s="3">
        <v>13131.05</v>
      </c>
      <c r="H104" s="3">
        <v>13824.54</v>
      </c>
      <c r="I104" s="3">
        <v>17191.06</v>
      </c>
      <c r="J104" s="3">
        <v>33953.43</v>
      </c>
      <c r="K104" s="3">
        <v>38986.05</v>
      </c>
      <c r="L104" s="3">
        <v>44963.58</v>
      </c>
      <c r="M104" s="3">
        <v>45324.5</v>
      </c>
      <c r="N104" s="3">
        <v>60885.75</v>
      </c>
      <c r="O104" s="3">
        <v>51534.86</v>
      </c>
      <c r="T104" s="2"/>
    </row>
    <row r="105" ht="14.25" customHeight="1">
      <c r="B105" s="20" t="s">
        <v>127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T105" s="2"/>
    </row>
    <row r="106" ht="14.25" customHeight="1">
      <c r="B106" s="20" t="s">
        <v>130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T106" s="2"/>
    </row>
    <row r="107" ht="14.25" customHeight="1">
      <c r="B107" s="43" t="s">
        <v>131</v>
      </c>
      <c r="C107" s="3">
        <v>149194.64</v>
      </c>
      <c r="D107" s="3">
        <v>149196.98</v>
      </c>
      <c r="E107" s="3">
        <v>149199.64</v>
      </c>
      <c r="F107" s="3">
        <v>141502.04</v>
      </c>
      <c r="G107" s="3">
        <v>141504.41</v>
      </c>
      <c r="H107" s="3">
        <v>141506.7</v>
      </c>
      <c r="I107" s="3">
        <v>141508.99</v>
      </c>
      <c r="J107" s="3">
        <v>141511.44</v>
      </c>
      <c r="K107" s="3">
        <v>141513.58</v>
      </c>
      <c r="L107" s="3">
        <v>141515.95</v>
      </c>
      <c r="M107" s="3">
        <v>141518.09</v>
      </c>
      <c r="N107" s="3">
        <v>116520.34</v>
      </c>
      <c r="O107" s="3">
        <v>116521.35</v>
      </c>
      <c r="T107" s="2"/>
    </row>
    <row r="108" ht="14.25" customHeight="1">
      <c r="B108" s="43" t="s">
        <v>162</v>
      </c>
      <c r="C108" s="71">
        <v>101064.29</v>
      </c>
      <c r="D108" s="71">
        <v>101064.29</v>
      </c>
      <c r="E108" s="71">
        <v>101064.29</v>
      </c>
      <c r="F108" s="71">
        <v>101064.29</v>
      </c>
      <c r="G108" s="71">
        <v>101064.29</v>
      </c>
      <c r="H108" s="71">
        <v>101064.29</v>
      </c>
      <c r="I108" s="71">
        <v>101064.29</v>
      </c>
      <c r="J108" s="71">
        <v>101064.29</v>
      </c>
      <c r="K108" s="71">
        <v>101064.29</v>
      </c>
      <c r="L108" s="71">
        <v>101064.29</v>
      </c>
      <c r="M108" s="71">
        <v>101064.29</v>
      </c>
      <c r="N108" s="71">
        <v>101064.29</v>
      </c>
      <c r="O108" s="71">
        <v>101064.29</v>
      </c>
      <c r="T108" s="2"/>
    </row>
    <row r="109" ht="14.25" customHeight="1">
      <c r="B109" s="64" t="s">
        <v>133</v>
      </c>
      <c r="C109" s="27">
        <f t="shared" ref="C109:O109" si="39">SUM(C101:C108)</f>
        <v>262403.27</v>
      </c>
      <c r="D109" s="27">
        <f t="shared" si="39"/>
        <v>263169.12</v>
      </c>
      <c r="E109" s="27">
        <f t="shared" si="39"/>
        <v>263610.32</v>
      </c>
      <c r="F109" s="27">
        <f t="shared" si="39"/>
        <v>254983.13</v>
      </c>
      <c r="G109" s="27">
        <f t="shared" si="39"/>
        <v>262049.44</v>
      </c>
      <c r="H109" s="27">
        <f t="shared" si="39"/>
        <v>268475.69</v>
      </c>
      <c r="I109" s="27">
        <f t="shared" si="39"/>
        <v>262856.02</v>
      </c>
      <c r="J109" s="27">
        <f t="shared" si="39"/>
        <v>287091.85</v>
      </c>
      <c r="K109" s="27">
        <f t="shared" si="39"/>
        <v>288538.75</v>
      </c>
      <c r="L109" s="27">
        <f t="shared" si="39"/>
        <v>294935.57</v>
      </c>
      <c r="M109" s="27">
        <f t="shared" si="39"/>
        <v>297130.65</v>
      </c>
      <c r="N109" s="27">
        <f t="shared" si="39"/>
        <v>312879.05</v>
      </c>
      <c r="O109" s="27">
        <f t="shared" si="39"/>
        <v>288000.93</v>
      </c>
      <c r="T109" s="2"/>
    </row>
    <row r="110" ht="14.25" customHeight="1">
      <c r="B110" s="64"/>
      <c r="C110" s="3"/>
      <c r="D110" s="3">
        <v>777.34</v>
      </c>
      <c r="E110" s="3">
        <f t="shared" ref="E110:O110" si="40">E109-D109</f>
        <v>441.2</v>
      </c>
      <c r="F110" s="3">
        <f t="shared" si="40"/>
        <v>-8627.19</v>
      </c>
      <c r="G110" s="3">
        <f t="shared" si="40"/>
        <v>7066.31</v>
      </c>
      <c r="H110" s="3">
        <f t="shared" si="40"/>
        <v>6426.25</v>
      </c>
      <c r="I110" s="3">
        <f t="shared" si="40"/>
        <v>-5619.67</v>
      </c>
      <c r="J110" s="3">
        <f t="shared" si="40"/>
        <v>24235.83</v>
      </c>
      <c r="K110" s="3">
        <f t="shared" si="40"/>
        <v>1446.9</v>
      </c>
      <c r="L110" s="3">
        <f t="shared" si="40"/>
        <v>6396.82</v>
      </c>
      <c r="M110" s="3">
        <f t="shared" si="40"/>
        <v>2195.08</v>
      </c>
      <c r="N110" s="3">
        <f t="shared" si="40"/>
        <v>15748.4</v>
      </c>
      <c r="O110" s="3">
        <f t="shared" si="40"/>
        <v>-24878.12</v>
      </c>
      <c r="P110" s="3"/>
      <c r="T110" s="2"/>
    </row>
    <row r="111" ht="14.25" customHeight="1">
      <c r="T111" s="2"/>
    </row>
    <row r="112" ht="14.25" customHeight="1">
      <c r="B112" s="43" t="s">
        <v>134</v>
      </c>
      <c r="T112" s="2"/>
    </row>
    <row r="113" ht="14.25" customHeight="1">
      <c r="B113" s="72" t="s">
        <v>53</v>
      </c>
      <c r="N113" s="73"/>
      <c r="O113" s="73"/>
      <c r="P113" s="73">
        <f>Q38/Q87</f>
        <v>0.01444128753</v>
      </c>
      <c r="T113" s="2"/>
    </row>
    <row r="114" ht="14.25" customHeight="1">
      <c r="B114" s="72" t="s">
        <v>61</v>
      </c>
      <c r="N114" s="73"/>
      <c r="O114" s="73"/>
      <c r="P114" s="73">
        <f>Q46/Q87</f>
        <v>0.08056283286</v>
      </c>
      <c r="T114" s="2"/>
    </row>
    <row r="115" ht="14.25" customHeight="1">
      <c r="B115" s="72" t="s">
        <v>69</v>
      </c>
      <c r="N115" s="73"/>
      <c r="O115" s="73"/>
      <c r="P115" s="73">
        <f>Q53/Q87</f>
        <v>0.4737940789</v>
      </c>
      <c r="T115" s="2"/>
    </row>
    <row r="116" ht="14.25" customHeight="1">
      <c r="B116" s="72" t="s">
        <v>93</v>
      </c>
      <c r="N116" s="73"/>
      <c r="O116" s="73"/>
      <c r="P116" s="73">
        <f>Q69/Q87</f>
        <v>0.3291145468</v>
      </c>
      <c r="T116" s="2"/>
    </row>
    <row r="117" ht="14.25" customHeight="1">
      <c r="B117" s="72" t="s">
        <v>101</v>
      </c>
      <c r="N117" s="73"/>
      <c r="O117" s="73"/>
      <c r="P117" s="73">
        <f>Q76/Q87</f>
        <v>0.1020872539</v>
      </c>
      <c r="T117" s="2"/>
    </row>
    <row r="118" ht="14.25" customHeight="1">
      <c r="T118" s="2"/>
    </row>
    <row r="119" ht="14.25" customHeight="1">
      <c r="T119" s="2"/>
    </row>
    <row r="120" ht="14.25" customHeight="1">
      <c r="T120" s="2"/>
    </row>
    <row r="121" ht="14.25" customHeight="1">
      <c r="T121" s="2"/>
    </row>
    <row r="122" ht="14.25" customHeight="1">
      <c r="T122" s="2"/>
    </row>
    <row r="123" ht="14.25" customHeight="1">
      <c r="T123" s="2"/>
    </row>
    <row r="124" ht="14.25" customHeight="1">
      <c r="T124" s="2"/>
    </row>
    <row r="125" ht="14.25" customHeight="1">
      <c r="T125" s="2"/>
    </row>
    <row r="126" ht="14.25" customHeight="1">
      <c r="T126" s="2"/>
    </row>
    <row r="127" ht="14.25" customHeight="1">
      <c r="T127" s="2"/>
    </row>
    <row r="128" ht="14.25" customHeight="1">
      <c r="T128" s="2"/>
    </row>
    <row r="129" ht="14.25" customHeight="1">
      <c r="T129" s="2"/>
    </row>
    <row r="130" ht="14.25" customHeight="1">
      <c r="T130" s="2"/>
    </row>
    <row r="131" ht="14.25" customHeight="1">
      <c r="T131" s="2"/>
    </row>
    <row r="132" ht="14.25" customHeight="1">
      <c r="T132" s="2"/>
    </row>
    <row r="133" ht="14.25" customHeight="1">
      <c r="T133" s="2"/>
    </row>
    <row r="134" ht="14.25" customHeight="1">
      <c r="T134" s="2"/>
    </row>
    <row r="135" ht="14.25" customHeight="1">
      <c r="T135" s="2"/>
    </row>
    <row r="136" ht="14.25" customHeight="1">
      <c r="T136" s="2"/>
    </row>
    <row r="137" ht="14.25" customHeight="1">
      <c r="T137" s="2"/>
    </row>
    <row r="138" ht="14.25" customHeight="1">
      <c r="T138" s="2"/>
    </row>
    <row r="139" ht="14.25" customHeight="1">
      <c r="T139" s="2"/>
    </row>
    <row r="140" ht="14.25" customHeight="1">
      <c r="T140" s="2"/>
    </row>
    <row r="141" ht="14.25" customHeight="1">
      <c r="T141" s="2"/>
    </row>
    <row r="142" ht="14.25" customHeight="1">
      <c r="T142" s="2"/>
    </row>
    <row r="143" ht="14.25" customHeight="1">
      <c r="T143" s="2"/>
    </row>
    <row r="144" ht="14.25" customHeight="1">
      <c r="T144" s="2"/>
    </row>
    <row r="145" ht="14.25" customHeight="1">
      <c r="T145" s="2"/>
    </row>
    <row r="146" ht="14.25" customHeight="1">
      <c r="T146" s="2"/>
    </row>
    <row r="147" ht="14.25" customHeight="1">
      <c r="T147" s="2"/>
    </row>
    <row r="148" ht="14.25" customHeight="1">
      <c r="T148" s="2"/>
    </row>
    <row r="149" ht="14.25" customHeight="1">
      <c r="T149" s="2"/>
    </row>
    <row r="150" ht="14.25" customHeight="1">
      <c r="T150" s="2"/>
    </row>
    <row r="151" ht="14.25" customHeight="1">
      <c r="T151" s="2"/>
    </row>
    <row r="152" ht="14.25" customHeight="1">
      <c r="T152" s="2"/>
    </row>
    <row r="153" ht="14.25" customHeight="1">
      <c r="T153" s="2"/>
    </row>
    <row r="154" ht="14.25" customHeight="1">
      <c r="T154" s="2"/>
    </row>
    <row r="155" ht="14.25" customHeight="1">
      <c r="T155" s="2"/>
    </row>
    <row r="156" ht="14.25" customHeight="1">
      <c r="T156" s="2"/>
    </row>
    <row r="157" ht="14.25" customHeight="1">
      <c r="T157" s="2"/>
    </row>
    <row r="158" ht="14.25" customHeight="1">
      <c r="T158" s="2"/>
    </row>
    <row r="159" ht="14.25" customHeight="1">
      <c r="T159" s="2"/>
    </row>
    <row r="160" ht="14.25" customHeight="1">
      <c r="T160" s="2"/>
    </row>
    <row r="161" ht="14.25" customHeight="1">
      <c r="T161" s="2"/>
    </row>
    <row r="162" ht="14.25" customHeight="1">
      <c r="T162" s="2"/>
    </row>
    <row r="163" ht="14.25" customHeight="1">
      <c r="T163" s="2"/>
    </row>
    <row r="164" ht="14.25" customHeight="1">
      <c r="T164" s="2"/>
    </row>
    <row r="165" ht="14.25" customHeight="1">
      <c r="T165" s="2"/>
    </row>
    <row r="166" ht="14.25" customHeight="1">
      <c r="T166" s="2"/>
    </row>
    <row r="167" ht="14.25" customHeight="1">
      <c r="T167" s="2"/>
    </row>
    <row r="168" ht="14.25" customHeight="1">
      <c r="T168" s="2"/>
    </row>
    <row r="169" ht="14.25" customHeight="1">
      <c r="T169" s="2"/>
    </row>
    <row r="170" ht="14.25" customHeight="1">
      <c r="T170" s="2"/>
    </row>
    <row r="171" ht="14.25" customHeight="1">
      <c r="T171" s="2"/>
    </row>
    <row r="172" ht="14.25" customHeight="1">
      <c r="T172" s="2"/>
    </row>
    <row r="173" ht="14.25" customHeight="1">
      <c r="T173" s="2"/>
    </row>
    <row r="174" ht="14.25" customHeight="1">
      <c r="T174" s="2"/>
    </row>
    <row r="175" ht="14.25" customHeight="1">
      <c r="T175" s="2"/>
    </row>
    <row r="176" ht="14.25" customHeight="1">
      <c r="T176" s="2"/>
    </row>
    <row r="177" ht="14.25" customHeight="1">
      <c r="T177" s="2"/>
    </row>
    <row r="178" ht="14.25" customHeight="1">
      <c r="T178" s="2"/>
    </row>
    <row r="179" ht="14.25" customHeight="1">
      <c r="T179" s="2"/>
    </row>
    <row r="180" ht="14.25" customHeight="1">
      <c r="T180" s="2"/>
    </row>
    <row r="181" ht="14.25" customHeight="1">
      <c r="T181" s="2"/>
    </row>
    <row r="182" ht="14.25" customHeight="1">
      <c r="T182" s="2"/>
    </row>
    <row r="183" ht="14.25" customHeight="1">
      <c r="T183" s="2"/>
    </row>
    <row r="184" ht="14.25" customHeight="1">
      <c r="T184" s="2"/>
    </row>
    <row r="185" ht="14.25" customHeight="1">
      <c r="T185" s="2"/>
    </row>
    <row r="186" ht="14.25" customHeight="1">
      <c r="T186" s="2"/>
    </row>
    <row r="187" ht="14.25" customHeight="1">
      <c r="T187" s="2"/>
    </row>
    <row r="188" ht="14.25" customHeight="1">
      <c r="T188" s="2"/>
    </row>
    <row r="189" ht="14.25" customHeight="1">
      <c r="T189" s="2"/>
    </row>
    <row r="190" ht="14.25" customHeight="1">
      <c r="T190" s="2"/>
    </row>
    <row r="191" ht="14.25" customHeight="1">
      <c r="T191" s="2"/>
    </row>
    <row r="192" ht="14.25" customHeight="1">
      <c r="T192" s="2"/>
    </row>
    <row r="193" ht="14.25" customHeight="1">
      <c r="T193" s="2"/>
    </row>
    <row r="194" ht="14.25" customHeight="1">
      <c r="T194" s="2"/>
    </row>
    <row r="195" ht="14.25" customHeight="1">
      <c r="T195" s="2"/>
    </row>
    <row r="196" ht="14.25" customHeight="1">
      <c r="T196" s="2"/>
    </row>
    <row r="197" ht="14.25" customHeight="1">
      <c r="T197" s="2"/>
    </row>
    <row r="198" ht="14.25" customHeight="1">
      <c r="T198" s="2"/>
    </row>
    <row r="199" ht="14.25" customHeight="1">
      <c r="T199" s="2"/>
    </row>
    <row r="200" ht="14.25" customHeight="1">
      <c r="T200" s="2"/>
    </row>
    <row r="201" ht="14.25" customHeight="1">
      <c r="T201" s="2"/>
    </row>
    <row r="202" ht="14.25" customHeight="1">
      <c r="T202" s="2"/>
    </row>
    <row r="203" ht="14.25" customHeight="1">
      <c r="T203" s="2"/>
    </row>
    <row r="204" ht="14.25" customHeight="1">
      <c r="T204" s="2"/>
    </row>
    <row r="205" ht="14.25" customHeight="1">
      <c r="T205" s="2"/>
    </row>
    <row r="206" ht="14.25" customHeight="1">
      <c r="T206" s="2"/>
    </row>
    <row r="207" ht="14.25" customHeight="1">
      <c r="T207" s="2"/>
    </row>
    <row r="208" ht="14.25" customHeight="1">
      <c r="T208" s="2"/>
    </row>
    <row r="209" ht="14.25" customHeight="1">
      <c r="T209" s="2"/>
    </row>
    <row r="210" ht="14.25" customHeight="1">
      <c r="T210" s="2"/>
    </row>
    <row r="211" ht="14.25" customHeight="1">
      <c r="T211" s="2"/>
    </row>
    <row r="212" ht="14.25" customHeight="1">
      <c r="T212" s="2"/>
    </row>
    <row r="213" ht="14.25" customHeight="1">
      <c r="T213" s="2"/>
    </row>
    <row r="214" ht="14.25" customHeight="1">
      <c r="T214" s="2"/>
    </row>
    <row r="215" ht="14.25" customHeight="1">
      <c r="T215" s="2"/>
    </row>
    <row r="216" ht="14.25" customHeight="1">
      <c r="T216" s="2"/>
    </row>
    <row r="217" ht="14.25" customHeight="1">
      <c r="T217" s="2"/>
    </row>
    <row r="218" ht="14.25" customHeight="1">
      <c r="T218" s="2"/>
    </row>
    <row r="219" ht="14.25" customHeight="1">
      <c r="T219" s="2"/>
    </row>
    <row r="220" ht="14.25" customHeight="1">
      <c r="T220" s="2"/>
    </row>
    <row r="221" ht="14.25" customHeight="1">
      <c r="T221" s="2"/>
    </row>
    <row r="222" ht="14.25" customHeight="1">
      <c r="T222" s="2"/>
    </row>
    <row r="223" ht="14.25" customHeight="1">
      <c r="T223" s="2"/>
    </row>
    <row r="224" ht="14.25" customHeight="1">
      <c r="T224" s="2"/>
    </row>
    <row r="225" ht="14.25" customHeight="1">
      <c r="T225" s="2"/>
    </row>
    <row r="226" ht="14.25" customHeight="1">
      <c r="T226" s="2"/>
    </row>
    <row r="227" ht="14.25" customHeight="1">
      <c r="T227" s="2"/>
    </row>
    <row r="228" ht="14.25" customHeight="1">
      <c r="T228" s="2"/>
    </row>
    <row r="229" ht="14.25" customHeight="1">
      <c r="T229" s="2"/>
    </row>
    <row r="230" ht="14.25" customHeight="1">
      <c r="T230" s="2"/>
    </row>
    <row r="231" ht="14.25" customHeight="1">
      <c r="T231" s="2"/>
    </row>
    <row r="232" ht="14.25" customHeight="1">
      <c r="T232" s="2"/>
    </row>
    <row r="233" ht="14.25" customHeight="1">
      <c r="T233" s="2"/>
    </row>
    <row r="234" ht="14.25" customHeight="1">
      <c r="T234" s="2"/>
    </row>
    <row r="235" ht="14.25" customHeight="1">
      <c r="T235" s="2"/>
    </row>
    <row r="236" ht="14.25" customHeight="1">
      <c r="T236" s="2"/>
    </row>
    <row r="237" ht="14.25" customHeight="1">
      <c r="T237" s="2"/>
    </row>
    <row r="238" ht="14.25" customHeight="1">
      <c r="T238" s="2"/>
    </row>
    <row r="239" ht="14.25" customHeight="1">
      <c r="T239" s="2"/>
    </row>
    <row r="240" ht="14.25" customHeight="1">
      <c r="T240" s="2"/>
    </row>
    <row r="241" ht="14.25" customHeight="1">
      <c r="T241" s="2"/>
    </row>
    <row r="242" ht="14.25" customHeight="1">
      <c r="T242" s="2"/>
    </row>
    <row r="243" ht="14.25" customHeight="1">
      <c r="T243" s="2"/>
    </row>
    <row r="244" ht="14.25" customHeight="1">
      <c r="T244" s="2"/>
    </row>
    <row r="245" ht="14.25" customHeight="1">
      <c r="T245" s="2"/>
    </row>
    <row r="246" ht="14.25" customHeight="1">
      <c r="T246" s="2"/>
    </row>
    <row r="247" ht="14.25" customHeight="1">
      <c r="T247" s="2"/>
    </row>
    <row r="248" ht="14.25" customHeight="1">
      <c r="T248" s="2"/>
    </row>
    <row r="249" ht="14.25" customHeight="1">
      <c r="T249" s="2"/>
    </row>
    <row r="250" ht="14.25" customHeight="1">
      <c r="T250" s="2"/>
    </row>
    <row r="251" ht="14.25" customHeight="1">
      <c r="T251" s="2"/>
    </row>
    <row r="252" ht="14.25" customHeight="1">
      <c r="T252" s="2"/>
    </row>
    <row r="253" ht="14.25" customHeight="1">
      <c r="T253" s="2"/>
    </row>
    <row r="254" ht="14.25" customHeight="1">
      <c r="T254" s="2"/>
    </row>
    <row r="255" ht="14.25" customHeight="1">
      <c r="T255" s="2"/>
    </row>
    <row r="256" ht="14.25" customHeight="1">
      <c r="T256" s="2"/>
    </row>
    <row r="257" ht="14.25" customHeight="1">
      <c r="T257" s="2"/>
    </row>
    <row r="258" ht="14.25" customHeight="1">
      <c r="T258" s="2"/>
    </row>
    <row r="259" ht="14.25" customHeight="1">
      <c r="T259" s="2"/>
    </row>
    <row r="260" ht="14.25" customHeight="1">
      <c r="T260" s="2"/>
    </row>
    <row r="261" ht="14.25" customHeight="1">
      <c r="T261" s="2"/>
    </row>
    <row r="262" ht="14.25" customHeight="1">
      <c r="T262" s="2"/>
    </row>
    <row r="263" ht="14.25" customHeight="1">
      <c r="T263" s="2"/>
    </row>
    <row r="264" ht="14.25" customHeight="1">
      <c r="T264" s="2"/>
    </row>
    <row r="265" ht="14.25" customHeight="1">
      <c r="T265" s="2"/>
    </row>
    <row r="266" ht="14.25" customHeight="1">
      <c r="T266" s="2"/>
    </row>
    <row r="267" ht="14.25" customHeight="1">
      <c r="T267" s="2"/>
    </row>
    <row r="268" ht="14.25" customHeight="1">
      <c r="T268" s="2"/>
    </row>
    <row r="269" ht="14.25" customHeight="1">
      <c r="T269" s="2"/>
    </row>
    <row r="270" ht="14.25" customHeight="1">
      <c r="T270" s="2"/>
    </row>
    <row r="271" ht="14.25" customHeight="1">
      <c r="T271" s="2"/>
    </row>
    <row r="272" ht="14.25" customHeight="1">
      <c r="T272" s="2"/>
    </row>
    <row r="273" ht="14.25" customHeight="1">
      <c r="T273" s="2"/>
    </row>
    <row r="274" ht="14.25" customHeight="1">
      <c r="T274" s="2"/>
    </row>
    <row r="275" ht="14.25" customHeight="1">
      <c r="T275" s="2"/>
    </row>
    <row r="276" ht="14.25" customHeight="1">
      <c r="T276" s="2"/>
    </row>
    <row r="277" ht="14.25" customHeight="1">
      <c r="T277" s="2"/>
    </row>
    <row r="278" ht="14.25" customHeight="1">
      <c r="T278" s="2"/>
    </row>
    <row r="279" ht="14.25" customHeight="1">
      <c r="T279" s="2"/>
    </row>
    <row r="280" ht="14.25" customHeight="1">
      <c r="T280" s="2"/>
    </row>
    <row r="281" ht="14.25" customHeight="1">
      <c r="T281" s="2"/>
    </row>
    <row r="282" ht="14.25" customHeight="1">
      <c r="T282" s="2"/>
    </row>
    <row r="283" ht="14.25" customHeight="1">
      <c r="T283" s="2"/>
    </row>
    <row r="284" ht="14.25" customHeight="1">
      <c r="T284" s="2"/>
    </row>
    <row r="285" ht="14.25" customHeight="1">
      <c r="T285" s="2"/>
    </row>
    <row r="286" ht="14.25" customHeight="1">
      <c r="T286" s="2"/>
    </row>
    <row r="287" ht="14.25" customHeight="1">
      <c r="T287" s="2"/>
    </row>
    <row r="288" ht="14.25" customHeight="1">
      <c r="T288" s="2"/>
    </row>
    <row r="289" ht="14.25" customHeight="1">
      <c r="T289" s="2"/>
    </row>
    <row r="290" ht="14.25" customHeight="1">
      <c r="T290" s="2"/>
    </row>
    <row r="291" ht="14.25" customHeight="1">
      <c r="T291" s="2"/>
    </row>
    <row r="292" ht="14.25" customHeight="1">
      <c r="T292" s="2"/>
    </row>
    <row r="293" ht="14.25" customHeight="1">
      <c r="T293" s="2"/>
    </row>
    <row r="294" ht="14.25" customHeight="1">
      <c r="T294" s="2"/>
    </row>
    <row r="295" ht="14.25" customHeight="1">
      <c r="T295" s="2"/>
    </row>
    <row r="296" ht="14.25" customHeight="1">
      <c r="T296" s="2"/>
    </row>
    <row r="297" ht="14.25" customHeight="1">
      <c r="T297" s="2"/>
    </row>
    <row r="298" ht="14.25" customHeight="1">
      <c r="T298" s="2"/>
    </row>
    <row r="299" ht="14.25" customHeight="1">
      <c r="T299" s="2"/>
    </row>
    <row r="300" ht="14.25" customHeight="1">
      <c r="T300" s="2"/>
    </row>
    <row r="301" ht="14.25" customHeight="1">
      <c r="T301" s="2"/>
    </row>
    <row r="302" ht="14.25" customHeight="1">
      <c r="T302" s="2"/>
    </row>
    <row r="303" ht="14.25" customHeight="1">
      <c r="T303" s="2"/>
    </row>
    <row r="304" ht="14.25" customHeight="1">
      <c r="T304" s="2"/>
    </row>
    <row r="305" ht="14.25" customHeight="1">
      <c r="T305" s="2"/>
    </row>
    <row r="306" ht="14.25" customHeight="1">
      <c r="T306" s="2"/>
    </row>
    <row r="307" ht="14.25" customHeight="1">
      <c r="T307" s="2"/>
    </row>
    <row r="308" ht="14.25" customHeight="1">
      <c r="T308" s="2"/>
    </row>
    <row r="309" ht="14.25" customHeight="1">
      <c r="T309" s="2"/>
    </row>
    <row r="310" ht="14.25" customHeight="1">
      <c r="T310" s="2"/>
    </row>
    <row r="311" ht="14.25" customHeight="1">
      <c r="T311" s="2"/>
    </row>
    <row r="312" ht="14.25" customHeight="1">
      <c r="T312" s="2"/>
    </row>
    <row r="313" ht="14.25" customHeight="1">
      <c r="T313" s="2"/>
    </row>
    <row r="314" ht="14.25" customHeight="1">
      <c r="T314" s="2"/>
    </row>
    <row r="315" ht="14.25" customHeight="1">
      <c r="T315" s="2"/>
    </row>
    <row r="316" ht="14.25" customHeight="1">
      <c r="T316" s="2"/>
    </row>
    <row r="317" ht="14.25" customHeight="1">
      <c r="T317" s="2"/>
    </row>
    <row r="318" ht="14.25" customHeight="1">
      <c r="T318" s="2"/>
    </row>
    <row r="319" ht="14.25" customHeight="1">
      <c r="T319" s="2"/>
    </row>
    <row r="320" ht="14.25" customHeight="1">
      <c r="T320" s="2"/>
    </row>
    <row r="321" ht="14.25" customHeight="1">
      <c r="T321" s="2"/>
    </row>
    <row r="322" ht="14.25" customHeight="1">
      <c r="T322" s="2"/>
    </row>
    <row r="323" ht="14.25" customHeight="1">
      <c r="T323" s="2"/>
    </row>
    <row r="324" ht="14.25" customHeight="1">
      <c r="T324" s="2"/>
    </row>
    <row r="325" ht="14.25" customHeight="1">
      <c r="T325" s="2"/>
    </row>
    <row r="326" ht="14.25" customHeight="1">
      <c r="T326" s="2"/>
    </row>
    <row r="327" ht="14.25" customHeight="1">
      <c r="T327" s="2"/>
    </row>
    <row r="328" ht="14.25" customHeight="1">
      <c r="T328" s="2"/>
    </row>
    <row r="329" ht="14.25" customHeight="1">
      <c r="T329" s="2"/>
    </row>
    <row r="330" ht="14.25" customHeight="1">
      <c r="T330" s="2"/>
    </row>
    <row r="331" ht="14.25" customHeight="1">
      <c r="T331" s="2"/>
    </row>
    <row r="332" ht="14.25" customHeight="1">
      <c r="T332" s="2"/>
    </row>
    <row r="333" ht="14.25" customHeight="1">
      <c r="T333" s="2"/>
    </row>
    <row r="334" ht="14.25" customHeight="1">
      <c r="T334" s="2"/>
    </row>
    <row r="335" ht="14.25" customHeight="1">
      <c r="T335" s="2"/>
    </row>
    <row r="336" ht="14.25" customHeight="1">
      <c r="T336" s="2"/>
    </row>
    <row r="337" ht="14.25" customHeight="1">
      <c r="T337" s="2"/>
    </row>
    <row r="338" ht="14.25" customHeight="1">
      <c r="T338" s="2"/>
    </row>
    <row r="339" ht="14.25" customHeight="1">
      <c r="T339" s="2"/>
    </row>
    <row r="340" ht="14.25" customHeight="1">
      <c r="T340" s="2"/>
    </row>
    <row r="341" ht="14.25" customHeight="1">
      <c r="T341" s="2"/>
    </row>
    <row r="342" ht="14.25" customHeight="1">
      <c r="T342" s="2"/>
    </row>
    <row r="343" ht="14.25" customHeight="1">
      <c r="T343" s="2"/>
    </row>
    <row r="344" ht="14.25" customHeight="1">
      <c r="T344" s="2"/>
    </row>
    <row r="345" ht="14.25" customHeight="1">
      <c r="T345" s="2"/>
    </row>
    <row r="346" ht="14.25" customHeight="1">
      <c r="T346" s="2"/>
    </row>
    <row r="347" ht="14.25" customHeight="1">
      <c r="T347" s="2"/>
    </row>
    <row r="348" ht="14.25" customHeight="1">
      <c r="T348" s="2"/>
    </row>
    <row r="349" ht="14.25" customHeight="1">
      <c r="T349" s="2"/>
    </row>
    <row r="350" ht="14.25" customHeight="1">
      <c r="T350" s="2"/>
    </row>
    <row r="351" ht="14.25" customHeight="1">
      <c r="T351" s="2"/>
    </row>
    <row r="352" ht="14.25" customHeight="1">
      <c r="T352" s="2"/>
    </row>
    <row r="353" ht="14.25" customHeight="1">
      <c r="T353" s="2"/>
    </row>
    <row r="354" ht="14.25" customHeight="1">
      <c r="T354" s="2"/>
    </row>
    <row r="355" ht="14.25" customHeight="1">
      <c r="T355" s="2"/>
    </row>
    <row r="356" ht="14.25" customHeight="1">
      <c r="T356" s="2"/>
    </row>
    <row r="357" ht="14.25" customHeight="1">
      <c r="T357" s="2"/>
    </row>
    <row r="358" ht="14.25" customHeight="1">
      <c r="T358" s="2"/>
    </row>
    <row r="359" ht="14.25" customHeight="1">
      <c r="T359" s="2"/>
    </row>
    <row r="360" ht="14.25" customHeight="1">
      <c r="T360" s="2"/>
    </row>
    <row r="361" ht="14.25" customHeight="1">
      <c r="T361" s="2"/>
    </row>
    <row r="362" ht="14.25" customHeight="1">
      <c r="T362" s="2"/>
    </row>
    <row r="363" ht="14.25" customHeight="1">
      <c r="T363" s="2"/>
    </row>
    <row r="364" ht="14.25" customHeight="1">
      <c r="T364" s="2"/>
    </row>
    <row r="365" ht="14.25" customHeight="1">
      <c r="T365" s="2"/>
    </row>
    <row r="366" ht="14.25" customHeight="1">
      <c r="T366" s="2"/>
    </row>
    <row r="367" ht="14.25" customHeight="1">
      <c r="T367" s="2"/>
    </row>
    <row r="368" ht="14.25" customHeight="1">
      <c r="T368" s="2"/>
    </row>
    <row r="369" ht="14.25" customHeight="1">
      <c r="T369" s="2"/>
    </row>
    <row r="370" ht="14.25" customHeight="1">
      <c r="T370" s="2"/>
    </row>
    <row r="371" ht="14.25" customHeight="1">
      <c r="T371" s="2"/>
    </row>
    <row r="372" ht="14.25" customHeight="1">
      <c r="T372" s="2"/>
    </row>
    <row r="373" ht="14.25" customHeight="1">
      <c r="T373" s="2"/>
    </row>
    <row r="374" ht="14.25" customHeight="1">
      <c r="T374" s="2"/>
    </row>
    <row r="375" ht="14.25" customHeight="1">
      <c r="T375" s="2"/>
    </row>
    <row r="376" ht="14.25" customHeight="1">
      <c r="T376" s="2"/>
    </row>
    <row r="377" ht="14.25" customHeight="1">
      <c r="T377" s="2"/>
    </row>
    <row r="378" ht="14.25" customHeight="1">
      <c r="T378" s="2"/>
    </row>
    <row r="379" ht="14.25" customHeight="1">
      <c r="T379" s="2"/>
    </row>
    <row r="380" ht="14.25" customHeight="1">
      <c r="T380" s="2"/>
    </row>
    <row r="381" ht="14.25" customHeight="1">
      <c r="T381" s="2"/>
    </row>
    <row r="382" ht="14.25" customHeight="1">
      <c r="T382" s="2"/>
    </row>
    <row r="383" ht="14.25" customHeight="1">
      <c r="T383" s="2"/>
    </row>
    <row r="384" ht="14.25" customHeight="1">
      <c r="T384" s="2"/>
    </row>
    <row r="385" ht="14.25" customHeight="1">
      <c r="T385" s="2"/>
    </row>
    <row r="386" ht="14.25" customHeight="1">
      <c r="T386" s="2"/>
    </row>
    <row r="387" ht="14.25" customHeight="1">
      <c r="T387" s="2"/>
    </row>
    <row r="388" ht="14.25" customHeight="1">
      <c r="T388" s="2"/>
    </row>
    <row r="389" ht="14.25" customHeight="1">
      <c r="T389" s="2"/>
    </row>
    <row r="390" ht="14.25" customHeight="1">
      <c r="T390" s="2"/>
    </row>
    <row r="391" ht="14.25" customHeight="1">
      <c r="T391" s="2"/>
    </row>
    <row r="392" ht="14.25" customHeight="1">
      <c r="T392" s="2"/>
    </row>
    <row r="393" ht="14.25" customHeight="1">
      <c r="T393" s="2"/>
    </row>
    <row r="394" ht="14.25" customHeight="1">
      <c r="T394" s="2"/>
    </row>
    <row r="395" ht="14.25" customHeight="1">
      <c r="T395" s="2"/>
    </row>
    <row r="396" ht="14.25" customHeight="1">
      <c r="T396" s="2"/>
    </row>
    <row r="397" ht="14.25" customHeight="1">
      <c r="T397" s="2"/>
    </row>
    <row r="398" ht="14.25" customHeight="1">
      <c r="T398" s="2"/>
    </row>
    <row r="399" ht="14.25" customHeight="1">
      <c r="T399" s="2"/>
    </row>
    <row r="400" ht="14.25" customHeight="1">
      <c r="T400" s="2"/>
    </row>
    <row r="401" ht="14.25" customHeight="1">
      <c r="T401" s="2"/>
    </row>
    <row r="402" ht="14.25" customHeight="1">
      <c r="T402" s="2"/>
    </row>
    <row r="403" ht="14.25" customHeight="1">
      <c r="T403" s="2"/>
    </row>
    <row r="404" ht="14.25" customHeight="1">
      <c r="T404" s="2"/>
    </row>
    <row r="405" ht="14.25" customHeight="1">
      <c r="T405" s="2"/>
    </row>
    <row r="406" ht="14.25" customHeight="1">
      <c r="T406" s="2"/>
    </row>
    <row r="407" ht="14.25" customHeight="1">
      <c r="T407" s="2"/>
    </row>
    <row r="408" ht="14.25" customHeight="1">
      <c r="T408" s="2"/>
    </row>
    <row r="409" ht="14.25" customHeight="1">
      <c r="T409" s="2"/>
    </row>
    <row r="410" ht="14.25" customHeight="1">
      <c r="T410" s="2"/>
    </row>
    <row r="411" ht="14.25" customHeight="1">
      <c r="T411" s="2"/>
    </row>
    <row r="412" ht="14.25" customHeight="1">
      <c r="T412" s="2"/>
    </row>
    <row r="413" ht="14.25" customHeight="1">
      <c r="T413" s="2"/>
    </row>
    <row r="414" ht="14.25" customHeight="1">
      <c r="T414" s="2"/>
    </row>
    <row r="415" ht="14.25" customHeight="1">
      <c r="T415" s="2"/>
    </row>
    <row r="416" ht="14.25" customHeight="1">
      <c r="T416" s="2"/>
    </row>
    <row r="417" ht="14.25" customHeight="1">
      <c r="T417" s="2"/>
    </row>
    <row r="418" ht="14.25" customHeight="1">
      <c r="T418" s="2"/>
    </row>
    <row r="419" ht="14.25" customHeight="1">
      <c r="T419" s="2"/>
    </row>
    <row r="420" ht="14.25" customHeight="1">
      <c r="T420" s="2"/>
    </row>
    <row r="421" ht="14.25" customHeight="1">
      <c r="T421" s="2"/>
    </row>
    <row r="422" ht="14.25" customHeight="1">
      <c r="T422" s="2"/>
    </row>
    <row r="423" ht="14.25" customHeight="1">
      <c r="T423" s="2"/>
    </row>
    <row r="424" ht="14.25" customHeight="1">
      <c r="T424" s="2"/>
    </row>
    <row r="425" ht="14.25" customHeight="1">
      <c r="T425" s="2"/>
    </row>
    <row r="426" ht="14.25" customHeight="1">
      <c r="T426" s="2"/>
    </row>
    <row r="427" ht="14.25" customHeight="1">
      <c r="T427" s="2"/>
    </row>
    <row r="428" ht="14.25" customHeight="1">
      <c r="T428" s="2"/>
    </row>
    <row r="429" ht="14.25" customHeight="1">
      <c r="T429" s="2"/>
    </row>
    <row r="430" ht="14.25" customHeight="1">
      <c r="T430" s="2"/>
    </row>
    <row r="431" ht="14.25" customHeight="1">
      <c r="T431" s="2"/>
    </row>
    <row r="432" ht="14.25" customHeight="1">
      <c r="T432" s="2"/>
    </row>
    <row r="433" ht="14.25" customHeight="1">
      <c r="T433" s="2"/>
    </row>
    <row r="434" ht="14.25" customHeight="1">
      <c r="T434" s="2"/>
    </row>
    <row r="435" ht="14.25" customHeight="1">
      <c r="T435" s="2"/>
    </row>
    <row r="436" ht="14.25" customHeight="1">
      <c r="T436" s="2"/>
    </row>
    <row r="437" ht="14.25" customHeight="1">
      <c r="T437" s="2"/>
    </row>
    <row r="438" ht="14.25" customHeight="1">
      <c r="T438" s="2"/>
    </row>
    <row r="439" ht="14.25" customHeight="1">
      <c r="T439" s="2"/>
    </row>
    <row r="440" ht="14.25" customHeight="1">
      <c r="T440" s="2"/>
    </row>
    <row r="441" ht="14.25" customHeight="1">
      <c r="T441" s="2"/>
    </row>
    <row r="442" ht="14.25" customHeight="1">
      <c r="T442" s="2"/>
    </row>
    <row r="443" ht="14.25" customHeight="1">
      <c r="T443" s="2"/>
    </row>
    <row r="444" ht="14.25" customHeight="1">
      <c r="T444" s="2"/>
    </row>
    <row r="445" ht="14.25" customHeight="1">
      <c r="T445" s="2"/>
    </row>
    <row r="446" ht="14.25" customHeight="1">
      <c r="T446" s="2"/>
    </row>
    <row r="447" ht="14.25" customHeight="1">
      <c r="T447" s="2"/>
    </row>
    <row r="448" ht="14.25" customHeight="1">
      <c r="T448" s="2"/>
    </row>
    <row r="449" ht="14.25" customHeight="1">
      <c r="T449" s="2"/>
    </row>
    <row r="450" ht="14.25" customHeight="1">
      <c r="T450" s="2"/>
    </row>
    <row r="451" ht="14.25" customHeight="1">
      <c r="T451" s="2"/>
    </row>
    <row r="452" ht="14.25" customHeight="1">
      <c r="T452" s="2"/>
    </row>
    <row r="453" ht="14.25" customHeight="1">
      <c r="T453" s="2"/>
    </row>
    <row r="454" ht="14.25" customHeight="1">
      <c r="T454" s="2"/>
    </row>
    <row r="455" ht="14.25" customHeight="1">
      <c r="T455" s="2"/>
    </row>
    <row r="456" ht="14.25" customHeight="1">
      <c r="T456" s="2"/>
    </row>
    <row r="457" ht="14.25" customHeight="1">
      <c r="T457" s="2"/>
    </row>
    <row r="458" ht="14.25" customHeight="1">
      <c r="T458" s="2"/>
    </row>
    <row r="459" ht="14.25" customHeight="1">
      <c r="T459" s="2"/>
    </row>
    <row r="460" ht="14.25" customHeight="1">
      <c r="T460" s="2"/>
    </row>
    <row r="461" ht="14.25" customHeight="1">
      <c r="T461" s="2"/>
    </row>
    <row r="462" ht="14.25" customHeight="1">
      <c r="T462" s="2"/>
    </row>
    <row r="463" ht="14.25" customHeight="1">
      <c r="T463" s="2"/>
    </row>
    <row r="464" ht="14.25" customHeight="1">
      <c r="T464" s="2"/>
    </row>
    <row r="465" ht="14.25" customHeight="1">
      <c r="T465" s="2"/>
    </row>
    <row r="466" ht="14.25" customHeight="1">
      <c r="T466" s="2"/>
    </row>
    <row r="467" ht="14.25" customHeight="1">
      <c r="T467" s="2"/>
    </row>
    <row r="468" ht="14.25" customHeight="1">
      <c r="T468" s="2"/>
    </row>
    <row r="469" ht="14.25" customHeight="1">
      <c r="T469" s="2"/>
    </row>
    <row r="470" ht="14.25" customHeight="1">
      <c r="T470" s="2"/>
    </row>
    <row r="471" ht="14.25" customHeight="1">
      <c r="T471" s="2"/>
    </row>
    <row r="472" ht="14.25" customHeight="1">
      <c r="T472" s="2"/>
    </row>
    <row r="473" ht="14.25" customHeight="1">
      <c r="T473" s="2"/>
    </row>
    <row r="474" ht="14.25" customHeight="1">
      <c r="T474" s="2"/>
    </row>
    <row r="475" ht="14.25" customHeight="1">
      <c r="T475" s="2"/>
    </row>
    <row r="476" ht="14.25" customHeight="1">
      <c r="T476" s="2"/>
    </row>
    <row r="477" ht="14.25" customHeight="1">
      <c r="T477" s="2"/>
    </row>
    <row r="478" ht="14.25" customHeight="1">
      <c r="T478" s="2"/>
    </row>
    <row r="479" ht="14.25" customHeight="1">
      <c r="T479" s="2"/>
    </row>
    <row r="480" ht="14.25" customHeight="1">
      <c r="T480" s="2"/>
    </row>
    <row r="481" ht="14.25" customHeight="1">
      <c r="T481" s="2"/>
    </row>
    <row r="482" ht="14.25" customHeight="1">
      <c r="T482" s="2"/>
    </row>
    <row r="483" ht="14.25" customHeight="1">
      <c r="T483" s="2"/>
    </row>
    <row r="484" ht="14.25" customHeight="1">
      <c r="T484" s="2"/>
    </row>
    <row r="485" ht="14.25" customHeight="1">
      <c r="T485" s="2"/>
    </row>
    <row r="486" ht="14.25" customHeight="1">
      <c r="T486" s="2"/>
    </row>
    <row r="487" ht="14.25" customHeight="1">
      <c r="T487" s="2"/>
    </row>
    <row r="488" ht="14.25" customHeight="1">
      <c r="T488" s="2"/>
    </row>
    <row r="489" ht="14.25" customHeight="1">
      <c r="T489" s="2"/>
    </row>
    <row r="490" ht="14.25" customHeight="1">
      <c r="T490" s="2"/>
    </row>
    <row r="491" ht="14.25" customHeight="1">
      <c r="T491" s="2"/>
    </row>
    <row r="492" ht="14.25" customHeight="1">
      <c r="T492" s="2"/>
    </row>
    <row r="493" ht="14.25" customHeight="1">
      <c r="T493" s="2"/>
    </row>
    <row r="494" ht="14.25" customHeight="1">
      <c r="T494" s="2"/>
    </row>
    <row r="495" ht="14.25" customHeight="1">
      <c r="T495" s="2"/>
    </row>
    <row r="496" ht="14.25" customHeight="1">
      <c r="T496" s="2"/>
    </row>
    <row r="497" ht="14.25" customHeight="1">
      <c r="T497" s="2"/>
    </row>
    <row r="498" ht="14.25" customHeight="1">
      <c r="T498" s="2"/>
    </row>
    <row r="499" ht="14.25" customHeight="1">
      <c r="T499" s="2"/>
    </row>
    <row r="500" ht="14.25" customHeight="1">
      <c r="T500" s="2"/>
    </row>
    <row r="501" ht="14.25" customHeight="1">
      <c r="T501" s="2"/>
    </row>
    <row r="502" ht="14.25" customHeight="1">
      <c r="T502" s="2"/>
    </row>
    <row r="503" ht="14.25" customHeight="1">
      <c r="T503" s="2"/>
    </row>
    <row r="504" ht="14.25" customHeight="1">
      <c r="T504" s="2"/>
    </row>
    <row r="505" ht="14.25" customHeight="1">
      <c r="T505" s="2"/>
    </row>
    <row r="506" ht="14.25" customHeight="1">
      <c r="T506" s="2"/>
    </row>
    <row r="507" ht="14.25" customHeight="1">
      <c r="T507" s="2"/>
    </row>
    <row r="508" ht="14.25" customHeight="1">
      <c r="T508" s="2"/>
    </row>
    <row r="509" ht="14.25" customHeight="1">
      <c r="T509" s="2"/>
    </row>
    <row r="510" ht="14.25" customHeight="1">
      <c r="T510" s="2"/>
    </row>
    <row r="511" ht="14.25" customHeight="1">
      <c r="T511" s="2"/>
    </row>
    <row r="512" ht="14.25" customHeight="1">
      <c r="T512" s="2"/>
    </row>
    <row r="513" ht="14.25" customHeight="1">
      <c r="T513" s="2"/>
    </row>
    <row r="514" ht="14.25" customHeight="1">
      <c r="T514" s="2"/>
    </row>
    <row r="515" ht="14.25" customHeight="1">
      <c r="T515" s="2"/>
    </row>
    <row r="516" ht="14.25" customHeight="1">
      <c r="T516" s="2"/>
    </row>
    <row r="517" ht="14.25" customHeight="1">
      <c r="T517" s="2"/>
    </row>
    <row r="518" ht="14.25" customHeight="1">
      <c r="T518" s="2"/>
    </row>
    <row r="519" ht="14.25" customHeight="1">
      <c r="T519" s="2"/>
    </row>
    <row r="520" ht="14.25" customHeight="1">
      <c r="T520" s="2"/>
    </row>
    <row r="521" ht="14.25" customHeight="1">
      <c r="T521" s="2"/>
    </row>
    <row r="522" ht="14.25" customHeight="1">
      <c r="T522" s="2"/>
    </row>
    <row r="523" ht="14.25" customHeight="1">
      <c r="T523" s="2"/>
    </row>
    <row r="524" ht="14.25" customHeight="1">
      <c r="T524" s="2"/>
    </row>
    <row r="525" ht="14.25" customHeight="1">
      <c r="T525" s="2"/>
    </row>
    <row r="526" ht="14.25" customHeight="1">
      <c r="T526" s="2"/>
    </row>
    <row r="527" ht="14.25" customHeight="1">
      <c r="T527" s="2"/>
    </row>
    <row r="528" ht="14.25" customHeight="1">
      <c r="T528" s="2"/>
    </row>
    <row r="529" ht="14.25" customHeight="1">
      <c r="T529" s="2"/>
    </row>
    <row r="530" ht="14.25" customHeight="1">
      <c r="T530" s="2"/>
    </row>
    <row r="531" ht="14.25" customHeight="1">
      <c r="T531" s="2"/>
    </row>
    <row r="532" ht="14.25" customHeight="1">
      <c r="T532" s="2"/>
    </row>
    <row r="533" ht="14.25" customHeight="1">
      <c r="T533" s="2"/>
    </row>
    <row r="534" ht="14.25" customHeight="1">
      <c r="T534" s="2"/>
    </row>
    <row r="535" ht="14.25" customHeight="1">
      <c r="T535" s="2"/>
    </row>
    <row r="536" ht="14.25" customHeight="1">
      <c r="T536" s="2"/>
    </row>
    <row r="537" ht="14.25" customHeight="1">
      <c r="T537" s="2"/>
    </row>
    <row r="538" ht="14.25" customHeight="1">
      <c r="T538" s="2"/>
    </row>
    <row r="539" ht="14.25" customHeight="1">
      <c r="T539" s="2"/>
    </row>
    <row r="540" ht="14.25" customHeight="1">
      <c r="T540" s="2"/>
    </row>
    <row r="541" ht="14.25" customHeight="1">
      <c r="T541" s="2"/>
    </row>
    <row r="542" ht="14.25" customHeight="1">
      <c r="T542" s="2"/>
    </row>
    <row r="543" ht="14.25" customHeight="1">
      <c r="T543" s="2"/>
    </row>
    <row r="544" ht="14.25" customHeight="1">
      <c r="T544" s="2"/>
    </row>
    <row r="545" ht="14.25" customHeight="1">
      <c r="T545" s="2"/>
    </row>
    <row r="546" ht="14.25" customHeight="1">
      <c r="T546" s="2"/>
    </row>
    <row r="547" ht="14.25" customHeight="1">
      <c r="T547" s="2"/>
    </row>
    <row r="548" ht="14.25" customHeight="1">
      <c r="T548" s="2"/>
    </row>
    <row r="549" ht="14.25" customHeight="1">
      <c r="T549" s="2"/>
    </row>
    <row r="550" ht="14.25" customHeight="1">
      <c r="T550" s="2"/>
    </row>
    <row r="551" ht="14.25" customHeight="1">
      <c r="T551" s="2"/>
    </row>
    <row r="552" ht="14.25" customHeight="1">
      <c r="T552" s="2"/>
    </row>
    <row r="553" ht="14.25" customHeight="1">
      <c r="T553" s="2"/>
    </row>
    <row r="554" ht="14.25" customHeight="1">
      <c r="T554" s="2"/>
    </row>
    <row r="555" ht="14.25" customHeight="1">
      <c r="T555" s="2"/>
    </row>
    <row r="556" ht="14.25" customHeight="1">
      <c r="T556" s="2"/>
    </row>
    <row r="557" ht="14.25" customHeight="1">
      <c r="T557" s="2"/>
    </row>
    <row r="558" ht="14.25" customHeight="1">
      <c r="T558" s="2"/>
    </row>
    <row r="559" ht="14.25" customHeight="1">
      <c r="T559" s="2"/>
    </row>
    <row r="560" ht="14.25" customHeight="1">
      <c r="T560" s="2"/>
    </row>
    <row r="561" ht="14.25" customHeight="1">
      <c r="T561" s="2"/>
    </row>
    <row r="562" ht="14.25" customHeight="1">
      <c r="T562" s="2"/>
    </row>
    <row r="563" ht="14.25" customHeight="1">
      <c r="T563" s="2"/>
    </row>
    <row r="564" ht="14.25" customHeight="1">
      <c r="T564" s="2"/>
    </row>
    <row r="565" ht="14.25" customHeight="1">
      <c r="T565" s="2"/>
    </row>
    <row r="566" ht="14.25" customHeight="1">
      <c r="T566" s="2"/>
    </row>
    <row r="567" ht="14.25" customHeight="1">
      <c r="T567" s="2"/>
    </row>
    <row r="568" ht="14.25" customHeight="1">
      <c r="T568" s="2"/>
    </row>
    <row r="569" ht="14.25" customHeight="1">
      <c r="T569" s="2"/>
    </row>
    <row r="570" ht="14.25" customHeight="1">
      <c r="T570" s="2"/>
    </row>
    <row r="571" ht="14.25" customHeight="1">
      <c r="T571" s="2"/>
    </row>
    <row r="572" ht="14.25" customHeight="1">
      <c r="T572" s="2"/>
    </row>
    <row r="573" ht="14.25" customHeight="1">
      <c r="T573" s="2"/>
    </row>
    <row r="574" ht="14.25" customHeight="1">
      <c r="T574" s="2"/>
    </row>
    <row r="575" ht="14.25" customHeight="1">
      <c r="T575" s="2"/>
    </row>
    <row r="576" ht="14.25" customHeight="1">
      <c r="T576" s="2"/>
    </row>
    <row r="577" ht="14.25" customHeight="1">
      <c r="T577" s="2"/>
    </row>
    <row r="578" ht="14.25" customHeight="1">
      <c r="T578" s="2"/>
    </row>
    <row r="579" ht="14.25" customHeight="1">
      <c r="T579" s="2"/>
    </row>
    <row r="580" ht="14.25" customHeight="1">
      <c r="T580" s="2"/>
    </row>
    <row r="581" ht="14.25" customHeight="1">
      <c r="T581" s="2"/>
    </row>
    <row r="582" ht="14.25" customHeight="1">
      <c r="T582" s="2"/>
    </row>
    <row r="583" ht="14.25" customHeight="1">
      <c r="T583" s="2"/>
    </row>
    <row r="584" ht="14.25" customHeight="1">
      <c r="T584" s="2"/>
    </row>
    <row r="585" ht="14.25" customHeight="1">
      <c r="T585" s="2"/>
    </row>
    <row r="586" ht="14.25" customHeight="1">
      <c r="T586" s="2"/>
    </row>
    <row r="587" ht="14.25" customHeight="1">
      <c r="T587" s="2"/>
    </row>
    <row r="588" ht="14.25" customHeight="1">
      <c r="T588" s="2"/>
    </row>
    <row r="589" ht="14.25" customHeight="1">
      <c r="T589" s="2"/>
    </row>
    <row r="590" ht="14.25" customHeight="1">
      <c r="T590" s="2"/>
    </row>
    <row r="591" ht="14.25" customHeight="1">
      <c r="T591" s="2"/>
    </row>
    <row r="592" ht="14.25" customHeight="1">
      <c r="T592" s="2"/>
    </row>
    <row r="593" ht="14.25" customHeight="1">
      <c r="T593" s="2"/>
    </row>
    <row r="594" ht="14.25" customHeight="1">
      <c r="T594" s="2"/>
    </row>
    <row r="595" ht="14.25" customHeight="1">
      <c r="T595" s="2"/>
    </row>
    <row r="596" ht="14.25" customHeight="1">
      <c r="T596" s="2"/>
    </row>
    <row r="597" ht="14.25" customHeight="1">
      <c r="T597" s="2"/>
    </row>
    <row r="598" ht="14.25" customHeight="1">
      <c r="T598" s="2"/>
    </row>
    <row r="599" ht="14.25" customHeight="1">
      <c r="T599" s="2"/>
    </row>
    <row r="600" ht="14.25" customHeight="1">
      <c r="T600" s="2"/>
    </row>
    <row r="601" ht="14.25" customHeight="1">
      <c r="T601" s="2"/>
    </row>
    <row r="602" ht="14.25" customHeight="1">
      <c r="T602" s="2"/>
    </row>
    <row r="603" ht="14.25" customHeight="1">
      <c r="T603" s="2"/>
    </row>
    <row r="604" ht="14.25" customHeight="1">
      <c r="T604" s="2"/>
    </row>
    <row r="605" ht="14.25" customHeight="1">
      <c r="T605" s="2"/>
    </row>
    <row r="606" ht="14.25" customHeight="1">
      <c r="T606" s="2"/>
    </row>
    <row r="607" ht="14.25" customHeight="1">
      <c r="T607" s="2"/>
    </row>
    <row r="608" ht="14.25" customHeight="1">
      <c r="T608" s="2"/>
    </row>
    <row r="609" ht="14.25" customHeight="1">
      <c r="T609" s="2"/>
    </row>
    <row r="610" ht="14.25" customHeight="1">
      <c r="T610" s="2"/>
    </row>
    <row r="611" ht="14.25" customHeight="1">
      <c r="T611" s="2"/>
    </row>
    <row r="612" ht="14.25" customHeight="1">
      <c r="T612" s="2"/>
    </row>
    <row r="613" ht="14.25" customHeight="1">
      <c r="T613" s="2"/>
    </row>
    <row r="614" ht="14.25" customHeight="1">
      <c r="T614" s="2"/>
    </row>
    <row r="615" ht="14.25" customHeight="1">
      <c r="T615" s="2"/>
    </row>
    <row r="616" ht="14.25" customHeight="1">
      <c r="T616" s="2"/>
    </row>
    <row r="617" ht="14.25" customHeight="1">
      <c r="T617" s="2"/>
    </row>
    <row r="618" ht="14.25" customHeight="1">
      <c r="T618" s="2"/>
    </row>
    <row r="619" ht="14.25" customHeight="1">
      <c r="T619" s="2"/>
    </row>
    <row r="620" ht="14.25" customHeight="1">
      <c r="T620" s="2"/>
    </row>
    <row r="621" ht="14.25" customHeight="1">
      <c r="T621" s="2"/>
    </row>
    <row r="622" ht="14.25" customHeight="1">
      <c r="T622" s="2"/>
    </row>
    <row r="623" ht="14.25" customHeight="1">
      <c r="T623" s="2"/>
    </row>
    <row r="624" ht="14.25" customHeight="1">
      <c r="T624" s="2"/>
    </row>
    <row r="625" ht="14.25" customHeight="1">
      <c r="T625" s="2"/>
    </row>
    <row r="626" ht="14.25" customHeight="1">
      <c r="T626" s="2"/>
    </row>
    <row r="627" ht="14.25" customHeight="1">
      <c r="T627" s="2"/>
    </row>
    <row r="628" ht="14.25" customHeight="1">
      <c r="T628" s="2"/>
    </row>
    <row r="629" ht="14.25" customHeight="1">
      <c r="T629" s="2"/>
    </row>
    <row r="630" ht="14.25" customHeight="1">
      <c r="T630" s="2"/>
    </row>
    <row r="631" ht="14.25" customHeight="1">
      <c r="T631" s="2"/>
    </row>
    <row r="632" ht="14.25" customHeight="1">
      <c r="T632" s="2"/>
    </row>
    <row r="633" ht="14.25" customHeight="1">
      <c r="T633" s="2"/>
    </row>
    <row r="634" ht="14.25" customHeight="1">
      <c r="T634" s="2"/>
    </row>
    <row r="635" ht="14.25" customHeight="1">
      <c r="T635" s="2"/>
    </row>
    <row r="636" ht="14.25" customHeight="1">
      <c r="T636" s="2"/>
    </row>
    <row r="637" ht="14.25" customHeight="1">
      <c r="T637" s="2"/>
    </row>
    <row r="638" ht="14.25" customHeight="1">
      <c r="T638" s="2"/>
    </row>
    <row r="639" ht="14.25" customHeight="1">
      <c r="T639" s="2"/>
    </row>
    <row r="640" ht="14.25" customHeight="1">
      <c r="T640" s="2"/>
    </row>
    <row r="641" ht="14.25" customHeight="1">
      <c r="T641" s="2"/>
    </row>
    <row r="642" ht="14.25" customHeight="1">
      <c r="T642" s="2"/>
    </row>
    <row r="643" ht="14.25" customHeight="1">
      <c r="T643" s="2"/>
    </row>
    <row r="644" ht="14.25" customHeight="1">
      <c r="T644" s="2"/>
    </row>
    <row r="645" ht="14.25" customHeight="1">
      <c r="T645" s="2"/>
    </row>
    <row r="646" ht="14.25" customHeight="1">
      <c r="T646" s="2"/>
    </row>
    <row r="647" ht="14.25" customHeight="1">
      <c r="T647" s="2"/>
    </row>
    <row r="648" ht="14.25" customHeight="1">
      <c r="T648" s="2"/>
    </row>
    <row r="649" ht="14.25" customHeight="1">
      <c r="T649" s="2"/>
    </row>
    <row r="650" ht="14.25" customHeight="1">
      <c r="T650" s="2"/>
    </row>
    <row r="651" ht="14.25" customHeight="1">
      <c r="T651" s="2"/>
    </row>
    <row r="652" ht="14.25" customHeight="1">
      <c r="T652" s="2"/>
    </row>
    <row r="653" ht="14.25" customHeight="1">
      <c r="T653" s="2"/>
    </row>
    <row r="654" ht="14.25" customHeight="1">
      <c r="T654" s="2"/>
    </row>
    <row r="655" ht="14.25" customHeight="1">
      <c r="T655" s="2"/>
    </row>
    <row r="656" ht="14.25" customHeight="1">
      <c r="T656" s="2"/>
    </row>
    <row r="657" ht="14.25" customHeight="1">
      <c r="T657" s="2"/>
    </row>
    <row r="658" ht="14.25" customHeight="1">
      <c r="T658" s="2"/>
    </row>
    <row r="659" ht="14.25" customHeight="1">
      <c r="T659" s="2"/>
    </row>
    <row r="660" ht="14.25" customHeight="1">
      <c r="T660" s="2"/>
    </row>
    <row r="661" ht="14.25" customHeight="1">
      <c r="T661" s="2"/>
    </row>
    <row r="662" ht="14.25" customHeight="1">
      <c r="T662" s="2"/>
    </row>
    <row r="663" ht="14.25" customHeight="1">
      <c r="T663" s="2"/>
    </row>
    <row r="664" ht="14.25" customHeight="1">
      <c r="T664" s="2"/>
    </row>
    <row r="665" ht="14.25" customHeight="1">
      <c r="T665" s="2"/>
    </row>
    <row r="666" ht="14.25" customHeight="1">
      <c r="T666" s="2"/>
    </row>
    <row r="667" ht="14.25" customHeight="1">
      <c r="T667" s="2"/>
    </row>
    <row r="668" ht="14.25" customHeight="1">
      <c r="T668" s="2"/>
    </row>
    <row r="669" ht="14.25" customHeight="1">
      <c r="T669" s="2"/>
    </row>
    <row r="670" ht="14.25" customHeight="1">
      <c r="T670" s="2"/>
    </row>
    <row r="671" ht="14.25" customHeight="1">
      <c r="T671" s="2"/>
    </row>
    <row r="672" ht="14.25" customHeight="1">
      <c r="T672" s="2"/>
    </row>
    <row r="673" ht="14.25" customHeight="1">
      <c r="T673" s="2"/>
    </row>
    <row r="674" ht="14.25" customHeight="1">
      <c r="T674" s="2"/>
    </row>
    <row r="675" ht="14.25" customHeight="1">
      <c r="T675" s="2"/>
    </row>
    <row r="676" ht="14.25" customHeight="1">
      <c r="T676" s="2"/>
    </row>
    <row r="677" ht="14.25" customHeight="1">
      <c r="T677" s="2"/>
    </row>
    <row r="678" ht="14.25" customHeight="1">
      <c r="T678" s="2"/>
    </row>
    <row r="679" ht="14.25" customHeight="1">
      <c r="T679" s="2"/>
    </row>
    <row r="680" ht="14.25" customHeight="1">
      <c r="T680" s="2"/>
    </row>
    <row r="681" ht="14.25" customHeight="1">
      <c r="T681" s="2"/>
    </row>
    <row r="682" ht="14.25" customHeight="1">
      <c r="T682" s="2"/>
    </row>
    <row r="683" ht="14.25" customHeight="1">
      <c r="T683" s="2"/>
    </row>
    <row r="684" ht="14.25" customHeight="1">
      <c r="T684" s="2"/>
    </row>
    <row r="685" ht="14.25" customHeight="1">
      <c r="T685" s="2"/>
    </row>
    <row r="686" ht="14.25" customHeight="1">
      <c r="T686" s="2"/>
    </row>
    <row r="687" ht="14.25" customHeight="1">
      <c r="T687" s="2"/>
    </row>
    <row r="688" ht="14.25" customHeight="1">
      <c r="T688" s="2"/>
    </row>
    <row r="689" ht="14.25" customHeight="1">
      <c r="T689" s="2"/>
    </row>
    <row r="690" ht="14.25" customHeight="1">
      <c r="T690" s="2"/>
    </row>
    <row r="691" ht="14.25" customHeight="1">
      <c r="T691" s="2"/>
    </row>
    <row r="692" ht="14.25" customHeight="1">
      <c r="T692" s="2"/>
    </row>
    <row r="693" ht="14.25" customHeight="1">
      <c r="T693" s="2"/>
    </row>
    <row r="694" ht="14.25" customHeight="1">
      <c r="T694" s="2"/>
    </row>
    <row r="695" ht="14.25" customHeight="1">
      <c r="T695" s="2"/>
    </row>
    <row r="696" ht="14.25" customHeight="1">
      <c r="T696" s="2"/>
    </row>
    <row r="697" ht="14.25" customHeight="1">
      <c r="T697" s="2"/>
    </row>
    <row r="698" ht="14.25" customHeight="1">
      <c r="T698" s="2"/>
    </row>
    <row r="699" ht="14.25" customHeight="1">
      <c r="T699" s="2"/>
    </row>
    <row r="700" ht="14.25" customHeight="1">
      <c r="T700" s="2"/>
    </row>
    <row r="701" ht="14.25" customHeight="1">
      <c r="T701" s="2"/>
    </row>
    <row r="702" ht="14.25" customHeight="1">
      <c r="T702" s="2"/>
    </row>
    <row r="703" ht="14.25" customHeight="1">
      <c r="T703" s="2"/>
    </row>
    <row r="704" ht="14.25" customHeight="1">
      <c r="T704" s="2"/>
    </row>
    <row r="705" ht="14.25" customHeight="1">
      <c r="T705" s="2"/>
    </row>
    <row r="706" ht="14.25" customHeight="1">
      <c r="T706" s="2"/>
    </row>
    <row r="707" ht="14.25" customHeight="1">
      <c r="T707" s="2"/>
    </row>
    <row r="708" ht="14.25" customHeight="1">
      <c r="T708" s="2"/>
    </row>
    <row r="709" ht="14.25" customHeight="1">
      <c r="T709" s="2"/>
    </row>
    <row r="710" ht="14.25" customHeight="1">
      <c r="T710" s="2"/>
    </row>
    <row r="711" ht="14.25" customHeight="1">
      <c r="T711" s="2"/>
    </row>
    <row r="712" ht="14.25" customHeight="1">
      <c r="T712" s="2"/>
    </row>
    <row r="713" ht="14.25" customHeight="1">
      <c r="T713" s="2"/>
    </row>
    <row r="714" ht="14.25" customHeight="1">
      <c r="T714" s="2"/>
    </row>
    <row r="715" ht="14.25" customHeight="1">
      <c r="T715" s="2"/>
    </row>
    <row r="716" ht="14.25" customHeight="1">
      <c r="T716" s="2"/>
    </row>
    <row r="717" ht="14.25" customHeight="1">
      <c r="T717" s="2"/>
    </row>
    <row r="718" ht="14.25" customHeight="1">
      <c r="T718" s="2"/>
    </row>
    <row r="719" ht="14.25" customHeight="1">
      <c r="T719" s="2"/>
    </row>
    <row r="720" ht="14.25" customHeight="1">
      <c r="T720" s="2"/>
    </row>
    <row r="721" ht="14.25" customHeight="1">
      <c r="T721" s="2"/>
    </row>
    <row r="722" ht="14.25" customHeight="1">
      <c r="T722" s="2"/>
    </row>
    <row r="723" ht="14.25" customHeight="1">
      <c r="T723" s="2"/>
    </row>
    <row r="724" ht="14.25" customHeight="1">
      <c r="T724" s="2"/>
    </row>
    <row r="725" ht="14.25" customHeight="1">
      <c r="T725" s="2"/>
    </row>
    <row r="726" ht="14.25" customHeight="1">
      <c r="T726" s="2"/>
    </row>
    <row r="727" ht="14.25" customHeight="1">
      <c r="T727" s="2"/>
    </row>
    <row r="728" ht="14.25" customHeight="1">
      <c r="T728" s="2"/>
    </row>
    <row r="729" ht="14.25" customHeight="1">
      <c r="T729" s="2"/>
    </row>
    <row r="730" ht="14.25" customHeight="1">
      <c r="T730" s="2"/>
    </row>
    <row r="731" ht="14.25" customHeight="1">
      <c r="T731" s="2"/>
    </row>
    <row r="732" ht="14.25" customHeight="1">
      <c r="T732" s="2"/>
    </row>
    <row r="733" ht="14.25" customHeight="1">
      <c r="T733" s="2"/>
    </row>
    <row r="734" ht="14.25" customHeight="1">
      <c r="T734" s="2"/>
    </row>
    <row r="735" ht="14.25" customHeight="1">
      <c r="T735" s="2"/>
    </row>
    <row r="736" ht="14.25" customHeight="1">
      <c r="T736" s="2"/>
    </row>
    <row r="737" ht="14.25" customHeight="1">
      <c r="T737" s="2"/>
    </row>
    <row r="738" ht="14.25" customHeight="1">
      <c r="T738" s="2"/>
    </row>
    <row r="739" ht="14.25" customHeight="1">
      <c r="T739" s="2"/>
    </row>
    <row r="740" ht="14.25" customHeight="1">
      <c r="T740" s="2"/>
    </row>
    <row r="741" ht="14.25" customHeight="1">
      <c r="T741" s="2"/>
    </row>
    <row r="742" ht="14.25" customHeight="1">
      <c r="T742" s="2"/>
    </row>
    <row r="743" ht="14.25" customHeight="1">
      <c r="T743" s="2"/>
    </row>
    <row r="744" ht="14.25" customHeight="1">
      <c r="T744" s="2"/>
    </row>
    <row r="745" ht="14.25" customHeight="1">
      <c r="T745" s="2"/>
    </row>
    <row r="746" ht="14.25" customHeight="1">
      <c r="T746" s="2"/>
    </row>
    <row r="747" ht="14.25" customHeight="1">
      <c r="T747" s="2"/>
    </row>
    <row r="748" ht="14.25" customHeight="1">
      <c r="T748" s="2"/>
    </row>
    <row r="749" ht="14.25" customHeight="1">
      <c r="T749" s="2"/>
    </row>
    <row r="750" ht="14.25" customHeight="1">
      <c r="T750" s="2"/>
    </row>
    <row r="751" ht="14.25" customHeight="1">
      <c r="T751" s="2"/>
    </row>
    <row r="752" ht="14.25" customHeight="1">
      <c r="T752" s="2"/>
    </row>
    <row r="753" ht="14.25" customHeight="1">
      <c r="T753" s="2"/>
    </row>
    <row r="754" ht="14.25" customHeight="1">
      <c r="T754" s="2"/>
    </row>
    <row r="755" ht="14.25" customHeight="1">
      <c r="T755" s="2"/>
    </row>
    <row r="756" ht="14.25" customHeight="1">
      <c r="T756" s="2"/>
    </row>
    <row r="757" ht="14.25" customHeight="1">
      <c r="T757" s="2"/>
    </row>
    <row r="758" ht="14.25" customHeight="1">
      <c r="T758" s="2"/>
    </row>
    <row r="759" ht="14.25" customHeight="1">
      <c r="T759" s="2"/>
    </row>
    <row r="760" ht="14.25" customHeight="1">
      <c r="T760" s="2"/>
    </row>
    <row r="761" ht="14.25" customHeight="1">
      <c r="T761" s="2"/>
    </row>
    <row r="762" ht="14.25" customHeight="1">
      <c r="T762" s="2"/>
    </row>
    <row r="763" ht="14.25" customHeight="1">
      <c r="T763" s="2"/>
    </row>
    <row r="764" ht="14.25" customHeight="1">
      <c r="T764" s="2"/>
    </row>
    <row r="765" ht="14.25" customHeight="1">
      <c r="T765" s="2"/>
    </row>
    <row r="766" ht="14.25" customHeight="1">
      <c r="T766" s="2"/>
    </row>
    <row r="767" ht="14.25" customHeight="1">
      <c r="T767" s="2"/>
    </row>
    <row r="768" ht="14.25" customHeight="1">
      <c r="T768" s="2"/>
    </row>
    <row r="769" ht="14.25" customHeight="1">
      <c r="T769" s="2"/>
    </row>
    <row r="770" ht="14.25" customHeight="1">
      <c r="T770" s="2"/>
    </row>
    <row r="771" ht="14.25" customHeight="1">
      <c r="T771" s="2"/>
    </row>
    <row r="772" ht="14.25" customHeight="1">
      <c r="T772" s="2"/>
    </row>
    <row r="773" ht="14.25" customHeight="1">
      <c r="T773" s="2"/>
    </row>
    <row r="774" ht="14.25" customHeight="1">
      <c r="T774" s="2"/>
    </row>
    <row r="775" ht="14.25" customHeight="1">
      <c r="T775" s="2"/>
    </row>
    <row r="776" ht="14.25" customHeight="1">
      <c r="T776" s="2"/>
    </row>
    <row r="777" ht="14.25" customHeight="1">
      <c r="T777" s="2"/>
    </row>
    <row r="778" ht="14.25" customHeight="1">
      <c r="T778" s="2"/>
    </row>
    <row r="779" ht="14.25" customHeight="1">
      <c r="T779" s="2"/>
    </row>
    <row r="780" ht="14.25" customHeight="1">
      <c r="T780" s="2"/>
    </row>
    <row r="781" ht="14.25" customHeight="1">
      <c r="T781" s="2"/>
    </row>
    <row r="782" ht="14.25" customHeight="1">
      <c r="T782" s="2"/>
    </row>
    <row r="783" ht="14.25" customHeight="1">
      <c r="T783" s="2"/>
    </row>
    <row r="784" ht="14.25" customHeight="1">
      <c r="T784" s="2"/>
    </row>
    <row r="785" ht="14.25" customHeight="1">
      <c r="T785" s="2"/>
    </row>
    <row r="786" ht="14.25" customHeight="1">
      <c r="T786" s="2"/>
    </row>
    <row r="787" ht="14.25" customHeight="1">
      <c r="T787" s="2"/>
    </row>
    <row r="788" ht="14.25" customHeight="1">
      <c r="T788" s="2"/>
    </row>
    <row r="789" ht="14.25" customHeight="1">
      <c r="T789" s="2"/>
    </row>
    <row r="790" ht="14.25" customHeight="1">
      <c r="T790" s="2"/>
    </row>
    <row r="791" ht="14.25" customHeight="1">
      <c r="T791" s="2"/>
    </row>
    <row r="792" ht="14.25" customHeight="1">
      <c r="T792" s="2"/>
    </row>
    <row r="793" ht="14.25" customHeight="1">
      <c r="T793" s="2"/>
    </row>
    <row r="794" ht="14.25" customHeight="1">
      <c r="T794" s="2"/>
    </row>
    <row r="795" ht="14.25" customHeight="1">
      <c r="T795" s="2"/>
    </row>
    <row r="796" ht="14.25" customHeight="1">
      <c r="T796" s="2"/>
    </row>
    <row r="797" ht="14.25" customHeight="1">
      <c r="T797" s="2"/>
    </row>
    <row r="798" ht="14.25" customHeight="1">
      <c r="T798" s="2"/>
    </row>
    <row r="799" ht="14.25" customHeight="1">
      <c r="T799" s="2"/>
    </row>
    <row r="800" ht="14.25" customHeight="1">
      <c r="T800" s="2"/>
    </row>
    <row r="801" ht="14.25" customHeight="1">
      <c r="T801" s="2"/>
    </row>
    <row r="802" ht="14.25" customHeight="1">
      <c r="T802" s="2"/>
    </row>
    <row r="803" ht="14.25" customHeight="1">
      <c r="T803" s="2"/>
    </row>
    <row r="804" ht="14.25" customHeight="1">
      <c r="T804" s="2"/>
    </row>
    <row r="805" ht="14.25" customHeight="1">
      <c r="T805" s="2"/>
    </row>
    <row r="806" ht="14.25" customHeight="1">
      <c r="T806" s="2"/>
    </row>
    <row r="807" ht="14.25" customHeight="1">
      <c r="T807" s="2"/>
    </row>
    <row r="808" ht="14.25" customHeight="1">
      <c r="T808" s="2"/>
    </row>
    <row r="809" ht="14.25" customHeight="1">
      <c r="T809" s="2"/>
    </row>
    <row r="810" ht="14.25" customHeight="1">
      <c r="T810" s="2"/>
    </row>
    <row r="811" ht="14.25" customHeight="1">
      <c r="T811" s="2"/>
    </row>
    <row r="812" ht="14.25" customHeight="1">
      <c r="T812" s="2"/>
    </row>
    <row r="813" ht="14.25" customHeight="1">
      <c r="T813" s="2"/>
    </row>
    <row r="814" ht="14.25" customHeight="1">
      <c r="T814" s="2"/>
    </row>
    <row r="815" ht="14.25" customHeight="1">
      <c r="T815" s="2"/>
    </row>
    <row r="816" ht="14.25" customHeight="1">
      <c r="T816" s="2"/>
    </row>
    <row r="817" ht="14.25" customHeight="1">
      <c r="T817" s="2"/>
    </row>
    <row r="818" ht="14.25" customHeight="1">
      <c r="T818" s="2"/>
    </row>
    <row r="819" ht="14.25" customHeight="1">
      <c r="T819" s="2"/>
    </row>
    <row r="820" ht="14.25" customHeight="1">
      <c r="T820" s="2"/>
    </row>
    <row r="821" ht="14.25" customHeight="1">
      <c r="T821" s="2"/>
    </row>
    <row r="822" ht="14.25" customHeight="1">
      <c r="T822" s="2"/>
    </row>
    <row r="823" ht="14.25" customHeight="1">
      <c r="T823" s="2"/>
    </row>
    <row r="824" ht="14.25" customHeight="1">
      <c r="T824" s="2"/>
    </row>
    <row r="825" ht="14.25" customHeight="1">
      <c r="T825" s="2"/>
    </row>
    <row r="826" ht="14.25" customHeight="1">
      <c r="T826" s="2"/>
    </row>
    <row r="827" ht="14.25" customHeight="1">
      <c r="T827" s="2"/>
    </row>
    <row r="828" ht="14.25" customHeight="1">
      <c r="T828" s="2"/>
    </row>
    <row r="829" ht="14.25" customHeight="1">
      <c r="T829" s="2"/>
    </row>
    <row r="830" ht="14.25" customHeight="1">
      <c r="T830" s="2"/>
    </row>
    <row r="831" ht="14.25" customHeight="1">
      <c r="T831" s="2"/>
    </row>
    <row r="832" ht="14.25" customHeight="1">
      <c r="T832" s="2"/>
    </row>
    <row r="833" ht="14.25" customHeight="1">
      <c r="T833" s="2"/>
    </row>
    <row r="834" ht="14.25" customHeight="1">
      <c r="T834" s="2"/>
    </row>
    <row r="835" ht="14.25" customHeight="1">
      <c r="T835" s="2"/>
    </row>
    <row r="836" ht="14.25" customHeight="1">
      <c r="T836" s="2"/>
    </row>
    <row r="837" ht="14.25" customHeight="1">
      <c r="T837" s="2"/>
    </row>
    <row r="838" ht="14.25" customHeight="1">
      <c r="T838" s="2"/>
    </row>
    <row r="839" ht="14.25" customHeight="1">
      <c r="T839" s="2"/>
    </row>
    <row r="840" ht="14.25" customHeight="1">
      <c r="T840" s="2"/>
    </row>
    <row r="841" ht="14.25" customHeight="1">
      <c r="T841" s="2"/>
    </row>
    <row r="842" ht="14.25" customHeight="1">
      <c r="T842" s="2"/>
    </row>
    <row r="843" ht="14.25" customHeight="1">
      <c r="T843" s="2"/>
    </row>
    <row r="844" ht="14.25" customHeight="1">
      <c r="T844" s="2"/>
    </row>
    <row r="845" ht="14.25" customHeight="1">
      <c r="T845" s="2"/>
    </row>
    <row r="846" ht="14.25" customHeight="1">
      <c r="T846" s="2"/>
    </row>
    <row r="847" ht="14.25" customHeight="1">
      <c r="T847" s="2"/>
    </row>
    <row r="848" ht="14.25" customHeight="1">
      <c r="T848" s="2"/>
    </row>
    <row r="849" ht="14.25" customHeight="1">
      <c r="T849" s="2"/>
    </row>
    <row r="850" ht="14.25" customHeight="1">
      <c r="T850" s="2"/>
    </row>
    <row r="851" ht="14.25" customHeight="1">
      <c r="T851" s="2"/>
    </row>
    <row r="852" ht="14.25" customHeight="1">
      <c r="T852" s="2"/>
    </row>
    <row r="853" ht="14.25" customHeight="1">
      <c r="T853" s="2"/>
    </row>
    <row r="854" ht="14.25" customHeight="1">
      <c r="T854" s="2"/>
    </row>
    <row r="855" ht="14.25" customHeight="1">
      <c r="T855" s="2"/>
    </row>
    <row r="856" ht="14.25" customHeight="1">
      <c r="T856" s="2"/>
    </row>
    <row r="857" ht="14.25" customHeight="1">
      <c r="T857" s="2"/>
    </row>
    <row r="858" ht="14.25" customHeight="1">
      <c r="T858" s="2"/>
    </row>
    <row r="859" ht="14.25" customHeight="1">
      <c r="T859" s="2"/>
    </row>
    <row r="860" ht="14.25" customHeight="1">
      <c r="T860" s="2"/>
    </row>
    <row r="861" ht="14.25" customHeight="1">
      <c r="T861" s="2"/>
    </row>
    <row r="862" ht="14.25" customHeight="1">
      <c r="T862" s="2"/>
    </row>
    <row r="863" ht="14.25" customHeight="1">
      <c r="T863" s="2"/>
    </row>
    <row r="864" ht="14.25" customHeight="1">
      <c r="T864" s="2"/>
    </row>
    <row r="865" ht="14.25" customHeight="1">
      <c r="T865" s="2"/>
    </row>
    <row r="866" ht="14.25" customHeight="1">
      <c r="T866" s="2"/>
    </row>
    <row r="867" ht="14.25" customHeight="1">
      <c r="T867" s="2"/>
    </row>
    <row r="868" ht="14.25" customHeight="1">
      <c r="T868" s="2"/>
    </row>
    <row r="869" ht="14.25" customHeight="1">
      <c r="T869" s="2"/>
    </row>
    <row r="870" ht="14.25" customHeight="1">
      <c r="T870" s="2"/>
    </row>
    <row r="871" ht="14.25" customHeight="1">
      <c r="T871" s="2"/>
    </row>
    <row r="872" ht="14.25" customHeight="1">
      <c r="T872" s="2"/>
    </row>
    <row r="873" ht="14.25" customHeight="1">
      <c r="T873" s="2"/>
    </row>
    <row r="874" ht="14.25" customHeight="1">
      <c r="T874" s="2"/>
    </row>
    <row r="875" ht="14.25" customHeight="1">
      <c r="T875" s="2"/>
    </row>
    <row r="876" ht="14.25" customHeight="1">
      <c r="T876" s="2"/>
    </row>
    <row r="877" ht="14.25" customHeight="1">
      <c r="T877" s="2"/>
    </row>
    <row r="878" ht="14.25" customHeight="1">
      <c r="T878" s="2"/>
    </row>
    <row r="879" ht="14.25" customHeight="1">
      <c r="T879" s="2"/>
    </row>
    <row r="880" ht="14.25" customHeight="1">
      <c r="T880" s="2"/>
    </row>
    <row r="881" ht="14.25" customHeight="1">
      <c r="T881" s="2"/>
    </row>
    <row r="882" ht="14.25" customHeight="1">
      <c r="T882" s="2"/>
    </row>
    <row r="883" ht="14.25" customHeight="1">
      <c r="T883" s="2"/>
    </row>
    <row r="884" ht="14.25" customHeight="1">
      <c r="T884" s="2"/>
    </row>
    <row r="885" ht="14.25" customHeight="1">
      <c r="T885" s="2"/>
    </row>
    <row r="886" ht="14.25" customHeight="1">
      <c r="T886" s="2"/>
    </row>
    <row r="887" ht="14.25" customHeight="1">
      <c r="T887" s="2"/>
    </row>
    <row r="888" ht="14.25" customHeight="1">
      <c r="T888" s="2"/>
    </row>
    <row r="889" ht="14.25" customHeight="1">
      <c r="T889" s="2"/>
    </row>
    <row r="890" ht="14.25" customHeight="1">
      <c r="T890" s="2"/>
    </row>
    <row r="891" ht="14.25" customHeight="1">
      <c r="T891" s="2"/>
    </row>
    <row r="892" ht="14.25" customHeight="1">
      <c r="T892" s="2"/>
    </row>
    <row r="893" ht="14.25" customHeight="1">
      <c r="T893" s="2"/>
    </row>
    <row r="894" ht="14.25" customHeight="1">
      <c r="T894" s="2"/>
    </row>
    <row r="895" ht="14.25" customHeight="1">
      <c r="T895" s="2"/>
    </row>
    <row r="896" ht="14.25" customHeight="1">
      <c r="T896" s="2"/>
    </row>
    <row r="897" ht="14.25" customHeight="1">
      <c r="T897" s="2"/>
    </row>
    <row r="898" ht="14.25" customHeight="1">
      <c r="T898" s="2"/>
    </row>
    <row r="899" ht="14.25" customHeight="1">
      <c r="T899" s="2"/>
    </row>
    <row r="900" ht="14.25" customHeight="1">
      <c r="T900" s="2"/>
    </row>
    <row r="901" ht="14.25" customHeight="1">
      <c r="T901" s="2"/>
    </row>
    <row r="902" ht="14.25" customHeight="1">
      <c r="T902" s="2"/>
    </row>
    <row r="903" ht="14.25" customHeight="1">
      <c r="T903" s="2"/>
    </row>
    <row r="904" ht="14.25" customHeight="1">
      <c r="T904" s="2"/>
    </row>
    <row r="905" ht="14.25" customHeight="1">
      <c r="T905" s="2"/>
    </row>
    <row r="906" ht="14.25" customHeight="1">
      <c r="T906" s="2"/>
    </row>
    <row r="907" ht="14.25" customHeight="1">
      <c r="T907" s="2"/>
    </row>
    <row r="908" ht="14.25" customHeight="1">
      <c r="T908" s="2"/>
    </row>
    <row r="909" ht="14.25" customHeight="1">
      <c r="T909" s="2"/>
    </row>
    <row r="910" ht="14.25" customHeight="1">
      <c r="T910" s="2"/>
    </row>
    <row r="911" ht="14.25" customHeight="1">
      <c r="T911" s="2"/>
    </row>
    <row r="912" ht="14.25" customHeight="1">
      <c r="T912" s="2"/>
    </row>
    <row r="913" ht="14.25" customHeight="1">
      <c r="T913" s="2"/>
    </row>
    <row r="914" ht="14.25" customHeight="1">
      <c r="T914" s="2"/>
    </row>
    <row r="915" ht="14.25" customHeight="1">
      <c r="T915" s="2"/>
    </row>
    <row r="916" ht="14.25" customHeight="1">
      <c r="T916" s="2"/>
    </row>
    <row r="917" ht="14.25" customHeight="1">
      <c r="T917" s="2"/>
    </row>
    <row r="918" ht="14.25" customHeight="1">
      <c r="T918" s="2"/>
    </row>
    <row r="919" ht="14.25" customHeight="1">
      <c r="T919" s="2"/>
    </row>
    <row r="920" ht="14.25" customHeight="1">
      <c r="T920" s="2"/>
    </row>
    <row r="921" ht="14.25" customHeight="1">
      <c r="T921" s="2"/>
    </row>
    <row r="922" ht="14.25" customHeight="1">
      <c r="T922" s="2"/>
    </row>
    <row r="923" ht="14.25" customHeight="1">
      <c r="T923" s="2"/>
    </row>
    <row r="924" ht="14.25" customHeight="1">
      <c r="T924" s="2"/>
    </row>
    <row r="925" ht="14.25" customHeight="1">
      <c r="T925" s="2"/>
    </row>
    <row r="926" ht="14.25" customHeight="1">
      <c r="T926" s="2"/>
    </row>
    <row r="927" ht="14.25" customHeight="1">
      <c r="T927" s="2"/>
    </row>
    <row r="928" ht="14.25" customHeight="1">
      <c r="T928" s="2"/>
    </row>
    <row r="929" ht="14.25" customHeight="1">
      <c r="T929" s="2"/>
    </row>
    <row r="930" ht="14.25" customHeight="1">
      <c r="T930" s="2"/>
    </row>
    <row r="931" ht="14.25" customHeight="1">
      <c r="T931" s="2"/>
    </row>
    <row r="932" ht="14.25" customHeight="1">
      <c r="T932" s="2"/>
    </row>
    <row r="933" ht="14.25" customHeight="1">
      <c r="T933" s="2"/>
    </row>
    <row r="934" ht="14.25" customHeight="1">
      <c r="T934" s="2"/>
    </row>
    <row r="935" ht="14.25" customHeight="1">
      <c r="T935" s="2"/>
    </row>
    <row r="936" ht="14.25" customHeight="1">
      <c r="T936" s="2"/>
    </row>
    <row r="937" ht="14.25" customHeight="1">
      <c r="T937" s="2"/>
    </row>
    <row r="938" ht="14.25" customHeight="1">
      <c r="T938" s="2"/>
    </row>
    <row r="939" ht="14.25" customHeight="1">
      <c r="T939" s="2"/>
    </row>
    <row r="940" ht="14.25" customHeight="1">
      <c r="T940" s="2"/>
    </row>
    <row r="941" ht="14.25" customHeight="1">
      <c r="T941" s="2"/>
    </row>
    <row r="942" ht="14.25" customHeight="1">
      <c r="T942" s="2"/>
    </row>
    <row r="943" ht="14.25" customHeight="1">
      <c r="T943" s="2"/>
    </row>
    <row r="944" ht="14.25" customHeight="1">
      <c r="T944" s="2"/>
    </row>
    <row r="945" ht="14.25" customHeight="1">
      <c r="T945" s="2"/>
    </row>
    <row r="946" ht="14.25" customHeight="1">
      <c r="T946" s="2"/>
    </row>
    <row r="947" ht="14.25" customHeight="1">
      <c r="T947" s="2"/>
    </row>
    <row r="948" ht="14.25" customHeight="1">
      <c r="T948" s="2"/>
    </row>
    <row r="949" ht="14.25" customHeight="1">
      <c r="T949" s="2"/>
    </row>
    <row r="950" ht="14.25" customHeight="1">
      <c r="T950" s="2"/>
    </row>
    <row r="951" ht="14.25" customHeight="1">
      <c r="T951" s="2"/>
    </row>
    <row r="952" ht="14.25" customHeight="1">
      <c r="T952" s="2"/>
    </row>
    <row r="953" ht="14.25" customHeight="1">
      <c r="T953" s="2"/>
    </row>
    <row r="954" ht="14.25" customHeight="1">
      <c r="T954" s="2"/>
    </row>
    <row r="955" ht="14.25" customHeight="1">
      <c r="T955" s="2"/>
    </row>
    <row r="956" ht="14.25" customHeight="1">
      <c r="T956" s="2"/>
    </row>
    <row r="957" ht="14.25" customHeight="1">
      <c r="T957" s="2"/>
    </row>
    <row r="958" ht="14.25" customHeight="1">
      <c r="T958" s="2"/>
    </row>
    <row r="959" ht="14.25" customHeight="1">
      <c r="T959" s="2"/>
    </row>
    <row r="960" ht="14.25" customHeight="1">
      <c r="T960" s="2"/>
    </row>
    <row r="961" ht="14.25" customHeight="1">
      <c r="T961" s="2"/>
    </row>
    <row r="962" ht="14.25" customHeight="1">
      <c r="T962" s="2"/>
    </row>
    <row r="963" ht="14.25" customHeight="1">
      <c r="T963" s="2"/>
    </row>
    <row r="964" ht="14.25" customHeight="1">
      <c r="T964" s="2"/>
    </row>
    <row r="965" ht="14.25" customHeight="1">
      <c r="T965" s="2"/>
    </row>
    <row r="966" ht="14.25" customHeight="1">
      <c r="T966" s="2"/>
    </row>
    <row r="967" ht="14.25" customHeight="1">
      <c r="T967" s="2"/>
    </row>
    <row r="968" ht="14.25" customHeight="1">
      <c r="T968" s="2"/>
    </row>
    <row r="969" ht="14.25" customHeight="1">
      <c r="T969" s="2"/>
    </row>
    <row r="970" ht="14.25" customHeight="1">
      <c r="T970" s="2"/>
    </row>
    <row r="971" ht="14.25" customHeight="1">
      <c r="T971" s="2"/>
    </row>
    <row r="972" ht="14.25" customHeight="1">
      <c r="T972" s="2"/>
    </row>
    <row r="973" ht="14.25" customHeight="1">
      <c r="T973" s="2"/>
    </row>
    <row r="974" ht="14.25" customHeight="1">
      <c r="T974" s="2"/>
    </row>
    <row r="975" ht="14.25" customHeight="1">
      <c r="T975" s="2"/>
    </row>
    <row r="976" ht="14.25" customHeight="1">
      <c r="T976" s="2"/>
    </row>
    <row r="977" ht="14.25" customHeight="1">
      <c r="T977" s="2"/>
    </row>
    <row r="978" ht="14.25" customHeight="1">
      <c r="T978" s="2"/>
    </row>
    <row r="979" ht="14.25" customHeight="1">
      <c r="T979" s="2"/>
    </row>
    <row r="980" ht="14.25" customHeight="1">
      <c r="T980" s="2"/>
    </row>
    <row r="981" ht="14.25" customHeight="1">
      <c r="T981" s="2"/>
    </row>
    <row r="982" ht="14.25" customHeight="1">
      <c r="T982" s="2"/>
    </row>
    <row r="983" ht="14.25" customHeight="1">
      <c r="T983" s="2"/>
    </row>
    <row r="984" ht="14.25" customHeight="1">
      <c r="T984" s="2"/>
    </row>
    <row r="985" ht="14.25" customHeight="1">
      <c r="T985" s="2"/>
    </row>
    <row r="986" ht="14.25" customHeight="1">
      <c r="T986" s="2"/>
    </row>
    <row r="987" ht="14.25" customHeight="1">
      <c r="T987" s="2"/>
    </row>
    <row r="988" ht="14.25" customHeight="1">
      <c r="T988" s="2"/>
    </row>
    <row r="989" ht="14.25" customHeight="1">
      <c r="T989" s="2"/>
    </row>
    <row r="990" ht="14.25" customHeight="1">
      <c r="T990" s="2"/>
    </row>
    <row r="991" ht="14.25" customHeight="1">
      <c r="T991" s="2"/>
    </row>
    <row r="992" ht="14.25" customHeight="1">
      <c r="T992" s="2"/>
    </row>
    <row r="993" ht="14.25" customHeight="1">
      <c r="T993" s="2"/>
    </row>
    <row r="994" ht="14.25" customHeight="1">
      <c r="T994" s="2"/>
    </row>
    <row r="995" ht="14.25" customHeight="1">
      <c r="T995" s="2"/>
    </row>
    <row r="996" ht="14.25" customHeight="1">
      <c r="T996" s="2"/>
    </row>
    <row r="997" ht="14.25" customHeight="1">
      <c r="T997" s="2"/>
    </row>
    <row r="998" ht="14.25" customHeight="1">
      <c r="T998" s="2"/>
    </row>
    <row r="999" ht="14.25" customHeight="1">
      <c r="T999" s="2"/>
    </row>
    <row r="1000" ht="14.25" customHeight="1">
      <c r="T1000" s="2"/>
    </row>
  </sheetData>
  <printOptions/>
  <pageMargins bottom="0.5" footer="0.0" header="0.0" left="0.2" right="0.2" top="0.25"/>
  <pageSetup orientation="landscape"/>
  <headerFooter>
    <oddFooter>&amp;L&amp;A&amp;RPage &amp;P of</oddFooter>
  </headerFooter>
  <rowBreaks count="1" manualBreakCount="1">
    <brk id="6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Col="1" outlineLevelRow="1"/>
  <cols>
    <col customWidth="1" min="1" max="1" width="3.57"/>
    <col customWidth="1" min="2" max="2" width="41.43"/>
    <col customWidth="1" min="3" max="3" width="12.71" outlineLevel="1"/>
    <col customWidth="1" min="4" max="4" width="12.57"/>
    <col customWidth="1" hidden="1" min="5" max="7" width="12.57"/>
    <col customWidth="1" hidden="1" min="8" max="8" width="12.71"/>
    <col customWidth="1" hidden="1" min="9" max="9" width="12.57"/>
    <col customWidth="1" hidden="1" min="10" max="10" width="13.57"/>
    <col customWidth="1" hidden="1" min="11" max="12" width="12.57"/>
    <col customWidth="1" hidden="1" min="13" max="13" width="12.71"/>
    <col customWidth="1" min="14" max="14" width="13.43" outlineLevel="1"/>
    <col customWidth="1" min="15" max="15" width="12.57" outlineLevel="1"/>
    <col customWidth="1" min="16" max="16" width="13.57"/>
    <col customWidth="1" min="17" max="17" width="11.57"/>
    <col customWidth="1" min="18" max="18" width="10.71" outlineLevel="1"/>
    <col customWidth="1" min="19" max="19" width="12.14"/>
    <col customWidth="1" min="20" max="20" width="8.71"/>
    <col customWidth="1" hidden="1" min="21" max="21" width="8.71" outlineLevel="1"/>
    <col collapsed="1" customWidth="1" min="22" max="22" width="12.86"/>
    <col customWidth="1" min="23" max="23" width="11.57"/>
    <col customWidth="1" min="24" max="26" width="8.71"/>
  </cols>
  <sheetData>
    <row r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2"/>
      <c r="V1" s="3"/>
      <c r="W1" s="3"/>
    </row>
    <row r="2" ht="30.0" customHeight="1">
      <c r="A2" s="4" t="s">
        <v>1</v>
      </c>
      <c r="B2" s="5"/>
      <c r="C2" s="6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7" t="s">
        <v>8</v>
      </c>
      <c r="J2" s="9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11" t="s">
        <v>17</v>
      </c>
      <c r="S2" s="10" t="s">
        <v>18</v>
      </c>
      <c r="T2" s="12" t="s">
        <v>19</v>
      </c>
      <c r="V2" s="74" t="s">
        <v>163</v>
      </c>
      <c r="W2" s="74" t="s">
        <v>164</v>
      </c>
    </row>
    <row r="3" ht="24.75" customHeight="1">
      <c r="A3" s="15" t="s">
        <v>21</v>
      </c>
      <c r="I3" s="16"/>
      <c r="J3" s="16"/>
      <c r="T3" s="2"/>
      <c r="V3" s="3"/>
      <c r="W3" s="3"/>
    </row>
    <row r="4" ht="15.0" customHeight="1">
      <c r="A4" s="17" t="s">
        <v>22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T4" s="2"/>
      <c r="V4" s="3"/>
      <c r="W4" s="3"/>
    </row>
    <row r="5" ht="14.25" customHeight="1">
      <c r="A5" s="19">
        <v>1.0</v>
      </c>
      <c r="B5" s="20" t="s">
        <v>23</v>
      </c>
      <c r="D5" s="3"/>
      <c r="E5" s="3">
        <v>24.95</v>
      </c>
      <c r="F5" s="3">
        <v>1002.88</v>
      </c>
      <c r="G5" s="3">
        <v>628.79</v>
      </c>
      <c r="H5" s="3">
        <v>120.47</v>
      </c>
      <c r="I5" s="3"/>
      <c r="J5" s="3"/>
      <c r="K5" s="3"/>
      <c r="L5" s="3"/>
      <c r="M5" s="3"/>
      <c r="N5" s="3"/>
      <c r="O5" s="3"/>
      <c r="P5" s="3">
        <f t="shared" ref="P5:P9" si="1">SUM(D5:O5)</f>
        <v>1777.09</v>
      </c>
      <c r="Q5" s="3"/>
      <c r="S5" s="3"/>
      <c r="T5" s="21"/>
      <c r="V5" s="3"/>
      <c r="W5" s="3"/>
    </row>
    <row r="6" ht="14.25" hidden="1" customHeight="1" outlineLevel="1">
      <c r="A6" s="19">
        <f t="shared" ref="A6:A9" si="2">A5+1</f>
        <v>2</v>
      </c>
      <c r="B6" s="20" t="s">
        <v>24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1"/>
        <v>0</v>
      </c>
      <c r="Q6" s="3"/>
      <c r="S6" s="3"/>
      <c r="T6" s="21"/>
      <c r="V6" s="3"/>
      <c r="W6" s="3"/>
    </row>
    <row r="7" ht="14.25" hidden="1" customHeight="1" outlineLevel="1">
      <c r="A7" s="19">
        <f t="shared" si="2"/>
        <v>3</v>
      </c>
      <c r="B7" s="20" t="s">
        <v>165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1"/>
        <v>0</v>
      </c>
      <c r="Q7" s="3"/>
      <c r="S7" s="3"/>
      <c r="T7" s="21"/>
      <c r="V7" s="3"/>
      <c r="W7" s="3"/>
    </row>
    <row r="8" ht="14.25" hidden="1" customHeight="1" outlineLevel="1">
      <c r="A8" s="19">
        <f t="shared" si="2"/>
        <v>4</v>
      </c>
      <c r="B8" s="20" t="s">
        <v>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1"/>
        <v>0</v>
      </c>
      <c r="Q8" s="3"/>
      <c r="S8" s="3"/>
      <c r="T8" s="21"/>
      <c r="V8" s="3"/>
      <c r="W8" s="3"/>
    </row>
    <row r="9" ht="14.25" customHeight="1" collapsed="1">
      <c r="A9" s="19">
        <f t="shared" si="2"/>
        <v>5</v>
      </c>
      <c r="B9" s="20" t="s">
        <v>28</v>
      </c>
      <c r="D9" s="3">
        <v>2.32</v>
      </c>
      <c r="E9" s="3">
        <v>2.47</v>
      </c>
      <c r="F9" s="3">
        <v>2.31</v>
      </c>
      <c r="G9" s="3">
        <v>2.15</v>
      </c>
      <c r="H9" s="3">
        <v>2.56</v>
      </c>
      <c r="I9" s="3">
        <v>2.55</v>
      </c>
      <c r="J9" s="3">
        <v>36.23</v>
      </c>
      <c r="K9" s="3">
        <v>1.96</v>
      </c>
      <c r="L9" s="3">
        <v>2.17</v>
      </c>
      <c r="M9" s="3">
        <v>2.17</v>
      </c>
      <c r="N9" s="3">
        <v>2.53</v>
      </c>
      <c r="O9" s="3">
        <v>2.42</v>
      </c>
      <c r="P9" s="3">
        <f t="shared" si="1"/>
        <v>61.84</v>
      </c>
      <c r="Q9" s="3"/>
      <c r="S9" s="3"/>
      <c r="T9" s="21"/>
      <c r="V9" s="3"/>
      <c r="W9" s="3"/>
    </row>
    <row r="10" ht="15.0" customHeight="1">
      <c r="A10" s="17" t="s">
        <v>29</v>
      </c>
      <c r="B10" s="17"/>
      <c r="C10" s="18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"/>
      <c r="S10" s="3"/>
      <c r="T10" s="21"/>
      <c r="V10" s="3"/>
      <c r="W10" s="3"/>
    </row>
    <row r="11" ht="14.25" customHeight="1">
      <c r="A11" s="19">
        <f>A9+1</f>
        <v>6</v>
      </c>
      <c r="B11" s="20" t="s">
        <v>30</v>
      </c>
      <c r="D11" s="3">
        <v>400.0</v>
      </c>
      <c r="E11" s="3">
        <v>400.0</v>
      </c>
      <c r="F11" s="3">
        <v>400.0</v>
      </c>
      <c r="G11" s="3">
        <v>233.73</v>
      </c>
      <c r="H11" s="3">
        <v>800.0</v>
      </c>
      <c r="I11" s="3">
        <v>400.0</v>
      </c>
      <c r="J11" s="3">
        <v>250.0</v>
      </c>
      <c r="K11" s="3">
        <v>400.0</v>
      </c>
      <c r="L11" s="3">
        <v>750.0</v>
      </c>
      <c r="M11" s="3">
        <v>200.0</v>
      </c>
      <c r="N11" s="3">
        <v>200.0</v>
      </c>
      <c r="O11" s="3">
        <v>400.0</v>
      </c>
      <c r="P11" s="3">
        <f t="shared" ref="P11:P24" si="3">SUM(D11:O11)</f>
        <v>4833.73</v>
      </c>
      <c r="Q11" s="3"/>
      <c r="S11" s="3"/>
      <c r="T11" s="21"/>
      <c r="V11" s="3"/>
      <c r="W11" s="3"/>
    </row>
    <row r="12" ht="14.25" customHeight="1">
      <c r="A12" s="19">
        <f t="shared" ref="A12:A23" si="4">A11+1</f>
        <v>7</v>
      </c>
      <c r="B12" s="20" t="s">
        <v>31</v>
      </c>
      <c r="D12" s="3"/>
      <c r="E12" s="3"/>
      <c r="F12" s="3">
        <v>500.0</v>
      </c>
      <c r="G12" s="3"/>
      <c r="H12" s="3"/>
      <c r="I12" s="3"/>
      <c r="J12" s="3"/>
      <c r="K12" s="3"/>
      <c r="L12" s="3">
        <v>9026.15</v>
      </c>
      <c r="M12" s="3">
        <v>14442.16</v>
      </c>
      <c r="N12" s="3">
        <v>1999.78</v>
      </c>
      <c r="O12" s="3"/>
      <c r="P12" s="3">
        <f t="shared" si="3"/>
        <v>25968.09</v>
      </c>
      <c r="Q12" s="3"/>
      <c r="S12" s="3"/>
      <c r="T12" s="21"/>
      <c r="V12" s="3"/>
      <c r="W12" s="3"/>
    </row>
    <row r="13" ht="14.25" customHeight="1">
      <c r="A13" s="19">
        <f t="shared" si="4"/>
        <v>8</v>
      </c>
      <c r="B13" s="20" t="s">
        <v>32</v>
      </c>
      <c r="D13" s="3"/>
      <c r="E13" s="3"/>
      <c r="F13" s="3"/>
      <c r="G13" s="3">
        <v>15258.55</v>
      </c>
      <c r="H13" s="3">
        <v>12792.5</v>
      </c>
      <c r="I13" s="3">
        <v>803.4</v>
      </c>
      <c r="J13" s="3"/>
      <c r="K13" s="3"/>
      <c r="L13" s="3"/>
      <c r="M13" s="3"/>
      <c r="N13" s="3"/>
      <c r="O13" s="3"/>
      <c r="P13" s="3">
        <f t="shared" si="3"/>
        <v>28854.45</v>
      </c>
      <c r="Q13" s="3"/>
      <c r="R13" s="3"/>
      <c r="S13" s="3"/>
      <c r="T13" s="21"/>
      <c r="V13" s="3"/>
      <c r="W13" s="3"/>
    </row>
    <row r="14" ht="14.25" customHeight="1">
      <c r="A14" s="19">
        <f t="shared" si="4"/>
        <v>9</v>
      </c>
      <c r="B14" s="20" t="s">
        <v>33</v>
      </c>
      <c r="D14" s="3"/>
      <c r="E14" s="3"/>
      <c r="F14" s="3"/>
      <c r="G14" s="3">
        <v>1987.89</v>
      </c>
      <c r="H14" s="3">
        <v>2587.14</v>
      </c>
      <c r="I14" s="3"/>
      <c r="J14" s="3">
        <v>9.41</v>
      </c>
      <c r="K14" s="3"/>
      <c r="L14" s="3"/>
      <c r="M14" s="3">
        <v>10.0</v>
      </c>
      <c r="N14" s="3"/>
      <c r="O14" s="3"/>
      <c r="P14" s="3">
        <f t="shared" si="3"/>
        <v>4594.44</v>
      </c>
      <c r="Q14" s="3"/>
      <c r="R14" s="3"/>
      <c r="S14" s="3"/>
      <c r="T14" s="21"/>
      <c r="V14" s="3"/>
      <c r="W14" s="3"/>
    </row>
    <row r="15" ht="14.25" hidden="1" customHeight="1" outlineLevel="1">
      <c r="A15" s="19">
        <f t="shared" si="4"/>
        <v>10</v>
      </c>
      <c r="B15" s="20" t="s">
        <v>34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3"/>
        <v>0</v>
      </c>
      <c r="Q15" s="3"/>
      <c r="S15" s="3"/>
      <c r="T15" s="21"/>
      <c r="V15" s="3"/>
      <c r="W15" s="3"/>
    </row>
    <row r="16" ht="14.25" hidden="1" customHeight="1" outlineLevel="1">
      <c r="A16" s="19">
        <f t="shared" si="4"/>
        <v>11</v>
      </c>
      <c r="B16" s="20" t="s">
        <v>35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3"/>
        <v>0</v>
      </c>
      <c r="Q16" s="3"/>
      <c r="S16" s="3"/>
      <c r="T16" s="21"/>
      <c r="V16" s="3"/>
      <c r="W16" s="3"/>
    </row>
    <row r="17" ht="14.25" customHeight="1" collapsed="1">
      <c r="A17" s="19">
        <f t="shared" si="4"/>
        <v>12</v>
      </c>
      <c r="B17" s="20" t="s">
        <v>36</v>
      </c>
      <c r="D17" s="3"/>
      <c r="E17" s="3"/>
      <c r="F17" s="3"/>
      <c r="G17" s="3"/>
      <c r="H17" s="3"/>
      <c r="I17" s="3"/>
      <c r="J17" s="3"/>
      <c r="K17" s="3"/>
      <c r="L17" s="3"/>
      <c r="M17" s="3">
        <v>898.26</v>
      </c>
      <c r="N17" s="3">
        <v>409.34</v>
      </c>
      <c r="O17" s="3">
        <v>1311.28</v>
      </c>
      <c r="P17" s="3">
        <f t="shared" si="3"/>
        <v>2618.88</v>
      </c>
      <c r="Q17" s="3"/>
      <c r="R17" s="3"/>
      <c r="S17" s="3"/>
      <c r="T17" s="21"/>
      <c r="V17" s="3"/>
      <c r="W17" s="3"/>
    </row>
    <row r="18" ht="14.25" hidden="1" customHeight="1" outlineLevel="1">
      <c r="A18" s="19">
        <f t="shared" si="4"/>
        <v>13</v>
      </c>
      <c r="B18" s="20" t="s">
        <v>135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3"/>
        <v>0</v>
      </c>
      <c r="Q18" s="3"/>
      <c r="S18" s="3"/>
      <c r="T18" s="21"/>
      <c r="V18" s="3"/>
      <c r="W18" s="3"/>
    </row>
    <row r="19" ht="14.25" customHeight="1" collapsed="1">
      <c r="A19" s="19">
        <f t="shared" si="4"/>
        <v>14</v>
      </c>
      <c r="B19" s="20" t="s">
        <v>136</v>
      </c>
      <c r="D19" s="3"/>
      <c r="E19" s="3">
        <v>140.51</v>
      </c>
      <c r="F19" s="3"/>
      <c r="G19" s="3"/>
      <c r="H19" s="3">
        <v>103.57</v>
      </c>
      <c r="I19" s="3"/>
      <c r="J19" s="3"/>
      <c r="K19" s="3"/>
      <c r="L19" s="3">
        <v>110.08</v>
      </c>
      <c r="M19" s="3"/>
      <c r="N19" s="3">
        <v>104.4</v>
      </c>
      <c r="O19" s="3"/>
      <c r="P19" s="3">
        <f t="shared" si="3"/>
        <v>458.56</v>
      </c>
      <c r="Q19" s="3"/>
      <c r="S19" s="3"/>
      <c r="T19" s="21"/>
      <c r="V19" s="3"/>
      <c r="W19" s="3"/>
    </row>
    <row r="20" ht="14.25" customHeight="1">
      <c r="A20" s="19">
        <f t="shared" si="4"/>
        <v>15</v>
      </c>
      <c r="B20" s="20" t="s">
        <v>38</v>
      </c>
      <c r="D20" s="3">
        <v>0.03</v>
      </c>
      <c r="E20" s="3"/>
      <c r="F20" s="3">
        <v>33.05</v>
      </c>
      <c r="G20" s="3"/>
      <c r="H20" s="3">
        <v>33.88</v>
      </c>
      <c r="I20" s="3"/>
      <c r="J20" s="3"/>
      <c r="K20" s="3"/>
      <c r="L20" s="3">
        <v>26.75</v>
      </c>
      <c r="M20" s="3">
        <v>42.62</v>
      </c>
      <c r="N20" s="3"/>
      <c r="O20" s="3"/>
      <c r="P20" s="3">
        <f t="shared" si="3"/>
        <v>136.33</v>
      </c>
      <c r="Q20" s="3"/>
      <c r="S20" s="3"/>
      <c r="T20" s="21"/>
      <c r="V20" s="3"/>
      <c r="W20" s="3"/>
    </row>
    <row r="21" ht="14.25" hidden="1" customHeight="1" outlineLevel="1">
      <c r="A21" s="19">
        <f t="shared" si="4"/>
        <v>16</v>
      </c>
      <c r="B21" s="20" t="s">
        <v>137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3"/>
        <v>0</v>
      </c>
      <c r="Q21" s="3"/>
      <c r="S21" s="3"/>
      <c r="T21" s="21"/>
      <c r="V21" s="3"/>
      <c r="W21" s="3"/>
    </row>
    <row r="22" ht="14.25" hidden="1" customHeight="1" outlineLevel="1">
      <c r="A22" s="19">
        <f t="shared" si="4"/>
        <v>17</v>
      </c>
      <c r="B22" s="20" t="s">
        <v>138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3"/>
        <v>0</v>
      </c>
      <c r="Q22" s="3"/>
      <c r="S22" s="3"/>
      <c r="T22" s="21"/>
      <c r="V22" s="3"/>
      <c r="W22" s="3"/>
    </row>
    <row r="23" ht="14.25" hidden="1" customHeight="1" outlineLevel="1">
      <c r="A23" s="19">
        <f t="shared" si="4"/>
        <v>18</v>
      </c>
      <c r="B23" s="20" t="s">
        <v>139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3"/>
        <v>0</v>
      </c>
      <c r="Q23" s="3"/>
      <c r="S23" s="3"/>
      <c r="T23" s="21"/>
      <c r="V23" s="3"/>
      <c r="W23" s="3"/>
    </row>
    <row r="24" ht="14.25" customHeight="1" collapsed="1">
      <c r="A24" s="23" t="s">
        <v>40</v>
      </c>
      <c r="B24" s="24"/>
      <c r="C24" s="25"/>
      <c r="D24" s="26">
        <f t="shared" ref="D24:O24" si="5">SUM(D5:D23)</f>
        <v>402.35</v>
      </c>
      <c r="E24" s="26">
        <f t="shared" si="5"/>
        <v>567.93</v>
      </c>
      <c r="F24" s="26">
        <f t="shared" si="5"/>
        <v>1938.24</v>
      </c>
      <c r="G24" s="26">
        <f t="shared" si="5"/>
        <v>18111.11</v>
      </c>
      <c r="H24" s="26">
        <f t="shared" si="5"/>
        <v>16440.12</v>
      </c>
      <c r="I24" s="26">
        <f t="shared" si="5"/>
        <v>1205.95</v>
      </c>
      <c r="J24" s="26">
        <f t="shared" si="5"/>
        <v>295.64</v>
      </c>
      <c r="K24" s="26">
        <f t="shared" si="5"/>
        <v>401.96</v>
      </c>
      <c r="L24" s="26">
        <f t="shared" si="5"/>
        <v>9915.15</v>
      </c>
      <c r="M24" s="26">
        <f t="shared" si="5"/>
        <v>15595.21</v>
      </c>
      <c r="N24" s="26">
        <f t="shared" si="5"/>
        <v>2716.05</v>
      </c>
      <c r="O24" s="26">
        <f t="shared" si="5"/>
        <v>1713.7</v>
      </c>
      <c r="P24" s="26">
        <f t="shared" si="3"/>
        <v>69303.41</v>
      </c>
      <c r="Q24" s="27"/>
      <c r="S24" s="27"/>
      <c r="T24" s="28"/>
      <c r="V24" s="3"/>
      <c r="W24" s="3"/>
    </row>
    <row r="25" ht="24.75" customHeight="1">
      <c r="A25" s="29" t="s">
        <v>41</v>
      </c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>SUM(P5:P7,P9,P11:P23)-SUM(P28:P30,P32:P37)</f>
        <v>60638.06</v>
      </c>
      <c r="Q25" s="31"/>
      <c r="R25" s="29"/>
      <c r="S25" s="31"/>
      <c r="T25" s="31"/>
      <c r="U25" s="29"/>
      <c r="V25" s="32"/>
      <c r="W25" s="32"/>
      <c r="X25" s="29"/>
      <c r="Y25" s="29"/>
      <c r="Z25" s="29"/>
    </row>
    <row r="26" ht="15.0" customHeight="1">
      <c r="A26" s="15" t="s">
        <v>42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21"/>
      <c r="V26" s="3"/>
      <c r="W26" s="3"/>
    </row>
    <row r="27" ht="15.0" customHeight="1">
      <c r="A27" s="17" t="s">
        <v>43</v>
      </c>
      <c r="B27" s="17"/>
      <c r="C27" s="1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"/>
      <c r="S27" s="3"/>
      <c r="T27" s="21"/>
      <c r="V27" s="3"/>
      <c r="W27" s="3"/>
    </row>
    <row r="28" ht="14.25" customHeight="1">
      <c r="A28" s="19">
        <f>A23+1</f>
        <v>19</v>
      </c>
      <c r="B28" s="20" t="s">
        <v>44</v>
      </c>
      <c r="D28" s="3"/>
      <c r="E28" s="3"/>
      <c r="F28" s="3"/>
      <c r="G28" s="3">
        <v>977.5</v>
      </c>
      <c r="H28" s="3">
        <v>379.5</v>
      </c>
      <c r="I28" s="3"/>
      <c r="J28" s="3"/>
      <c r="K28" s="3"/>
      <c r="L28" s="3"/>
      <c r="M28" s="3"/>
      <c r="N28" s="3"/>
      <c r="O28" s="3"/>
      <c r="P28" s="3">
        <f t="shared" ref="P28:P37" si="6">SUM(D28:O28)</f>
        <v>1357</v>
      </c>
      <c r="Q28" s="3"/>
      <c r="S28" s="3"/>
      <c r="T28" s="21"/>
      <c r="V28" s="3"/>
      <c r="W28" s="3"/>
    </row>
    <row r="29" ht="14.25" hidden="1" customHeight="1" outlineLevel="1">
      <c r="A29" s="19">
        <f t="shared" ref="A29:A37" si="7">A28+1</f>
        <v>20</v>
      </c>
      <c r="B29" s="20" t="s">
        <v>45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6"/>
        <v>0</v>
      </c>
      <c r="Q29" s="3"/>
      <c r="S29" s="3"/>
      <c r="T29" s="21"/>
      <c r="V29" s="3"/>
      <c r="W29" s="3"/>
    </row>
    <row r="30" ht="14.25" hidden="1" customHeight="1" outlineLevel="1">
      <c r="A30" s="19">
        <f t="shared" si="7"/>
        <v>21</v>
      </c>
      <c r="B30" s="20" t="s">
        <v>166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6"/>
        <v>0</v>
      </c>
      <c r="Q30" s="3"/>
      <c r="S30" s="3"/>
      <c r="T30" s="21"/>
      <c r="V30" s="3"/>
      <c r="W30" s="3"/>
    </row>
    <row r="31" ht="14.25" hidden="1" customHeight="1" outlineLevel="1">
      <c r="A31" s="19">
        <f t="shared" si="7"/>
        <v>22</v>
      </c>
      <c r="B31" s="20" t="s">
        <v>27</v>
      </c>
      <c r="D31" s="3"/>
      <c r="E31" s="3"/>
      <c r="F31" s="3"/>
      <c r="G31" s="3"/>
      <c r="H31" s="3"/>
      <c r="J31" s="3"/>
      <c r="K31" s="3"/>
      <c r="L31" s="3"/>
      <c r="M31" s="3"/>
      <c r="N31" s="3"/>
      <c r="O31" s="3"/>
      <c r="P31" s="3">
        <f t="shared" si="6"/>
        <v>0</v>
      </c>
      <c r="Q31" s="3"/>
      <c r="S31" s="3"/>
      <c r="T31" s="21"/>
      <c r="V31" s="3"/>
      <c r="W31" s="3"/>
    </row>
    <row r="32" ht="14.25" customHeight="1" collapsed="1">
      <c r="A32" s="19">
        <f t="shared" si="7"/>
        <v>23</v>
      </c>
      <c r="B32" s="20" t="s">
        <v>48</v>
      </c>
      <c r="D32" s="3"/>
      <c r="E32" s="3"/>
      <c r="F32" s="3"/>
      <c r="G32" s="3">
        <v>995.0</v>
      </c>
      <c r="H32" s="3"/>
      <c r="I32" s="3">
        <v>141.0</v>
      </c>
      <c r="J32" s="3"/>
      <c r="K32" s="3"/>
      <c r="L32" s="3"/>
      <c r="M32" s="3"/>
      <c r="N32" s="3"/>
      <c r="O32" s="3"/>
      <c r="P32" s="3">
        <f t="shared" si="6"/>
        <v>1136</v>
      </c>
      <c r="Q32" s="3"/>
      <c r="S32" s="3"/>
      <c r="T32" s="21"/>
      <c r="V32" s="3"/>
      <c r="W32" s="3"/>
    </row>
    <row r="33" ht="14.25" customHeight="1">
      <c r="A33" s="19">
        <f t="shared" si="7"/>
        <v>24</v>
      </c>
      <c r="B33" s="20" t="s">
        <v>49</v>
      </c>
      <c r="D33" s="3"/>
      <c r="E33" s="3"/>
      <c r="F33" s="3"/>
      <c r="G33" s="3"/>
      <c r="H33" s="3">
        <v>1478.62</v>
      </c>
      <c r="I33" s="3">
        <v>758.52</v>
      </c>
      <c r="J33" s="3"/>
      <c r="K33" s="3"/>
      <c r="L33" s="3"/>
      <c r="M33" s="3">
        <v>1478.62</v>
      </c>
      <c r="N33" s="3"/>
      <c r="O33" s="3"/>
      <c r="P33" s="3">
        <f t="shared" si="6"/>
        <v>3715.76</v>
      </c>
      <c r="Q33" s="3"/>
      <c r="S33" s="3"/>
      <c r="T33" s="21"/>
      <c r="V33" s="3"/>
      <c r="W33" s="3"/>
    </row>
    <row r="34" ht="14.25" hidden="1" customHeight="1" outlineLevel="1">
      <c r="A34" s="19">
        <f t="shared" si="7"/>
        <v>25</v>
      </c>
      <c r="B34" s="20" t="s">
        <v>50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6"/>
        <v>0</v>
      </c>
      <c r="Q34" s="3"/>
      <c r="S34" s="3"/>
      <c r="T34" s="21"/>
      <c r="V34" s="3"/>
      <c r="W34" s="3"/>
    </row>
    <row r="35" ht="14.25" hidden="1" customHeight="1" outlineLevel="1">
      <c r="A35" s="19">
        <f t="shared" si="7"/>
        <v>26</v>
      </c>
      <c r="B35" s="20" t="s">
        <v>51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6"/>
        <v>0</v>
      </c>
      <c r="Q35" s="3"/>
      <c r="S35" s="3"/>
      <c r="T35" s="21"/>
      <c r="V35" s="3"/>
      <c r="W35" s="3"/>
    </row>
    <row r="36" ht="14.25" customHeight="1" collapsed="1">
      <c r="A36" s="19">
        <f t="shared" si="7"/>
        <v>27</v>
      </c>
      <c r="B36" s="20" t="s">
        <v>52</v>
      </c>
      <c r="D36" s="3"/>
      <c r="E36" s="3"/>
      <c r="F36" s="3"/>
      <c r="G36" s="3"/>
      <c r="H36" s="3"/>
      <c r="I36" s="3"/>
      <c r="J36" s="3">
        <v>500.0</v>
      </c>
      <c r="K36" s="3"/>
      <c r="L36" s="3"/>
      <c r="M36" s="3"/>
      <c r="N36" s="3">
        <v>1956.59</v>
      </c>
      <c r="O36" s="3"/>
      <c r="P36" s="3">
        <f t="shared" si="6"/>
        <v>2456.59</v>
      </c>
      <c r="Q36" s="3"/>
      <c r="S36" s="3"/>
      <c r="T36" s="21"/>
      <c r="V36" s="3"/>
      <c r="W36" s="3"/>
    </row>
    <row r="37" ht="14.25" hidden="1" customHeight="1" outlineLevel="1">
      <c r="A37" s="19">
        <f t="shared" si="7"/>
        <v>28</v>
      </c>
      <c r="B37" s="20" t="s">
        <v>141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6"/>
        <v>0</v>
      </c>
      <c r="Q37" s="3"/>
      <c r="S37" s="3"/>
      <c r="T37" s="21"/>
      <c r="V37" s="3"/>
      <c r="W37" s="3"/>
    </row>
    <row r="38" ht="15.0" customHeight="1" collapsed="1">
      <c r="A38" s="34" t="s">
        <v>53</v>
      </c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>
        <f t="shared" ref="Q38:S38" si="8">SUBTOTAL(9,Q39:Q43)</f>
        <v>850</v>
      </c>
      <c r="R38" s="37">
        <f t="shared" si="8"/>
        <v>0</v>
      </c>
      <c r="S38" s="37">
        <f t="shared" si="8"/>
        <v>124.01</v>
      </c>
      <c r="T38" s="2"/>
      <c r="V38" s="3"/>
      <c r="W38" s="3"/>
    </row>
    <row r="39" ht="14.25" customHeight="1">
      <c r="A39" s="19">
        <f>A37+1</f>
        <v>29</v>
      </c>
      <c r="B39" s="20" t="s">
        <v>54</v>
      </c>
      <c r="D39" s="3"/>
      <c r="E39" s="3"/>
      <c r="F39" s="3">
        <v>550.0</v>
      </c>
      <c r="G39" s="3"/>
      <c r="H39" s="3"/>
      <c r="I39" s="3"/>
      <c r="J39" s="3"/>
      <c r="K39" s="3"/>
      <c r="L39" s="3"/>
      <c r="M39" s="3"/>
      <c r="N39" s="3"/>
      <c r="O39" s="3"/>
      <c r="P39" s="3">
        <f t="shared" ref="P39:P43" si="9">SUM(D39:O39)</f>
        <v>550</v>
      </c>
      <c r="Q39" s="3">
        <v>600.0</v>
      </c>
      <c r="S39" s="3">
        <f t="shared" ref="S39:S43" si="10">(Q39+R39)-P39</f>
        <v>50</v>
      </c>
      <c r="T39" s="38">
        <f t="shared" ref="T39:T43" si="11">P39/(Q39+R39)</f>
        <v>0.9166666667</v>
      </c>
      <c r="V39" s="3"/>
      <c r="W39" s="3">
        <v>50.0</v>
      </c>
    </row>
    <row r="40" ht="14.25" customHeight="1">
      <c r="A40" s="19">
        <f t="shared" ref="A40:A43" si="12">A39+1</f>
        <v>30</v>
      </c>
      <c r="B40" s="20" t="s">
        <v>55</v>
      </c>
      <c r="D40" s="3">
        <v>12.0</v>
      </c>
      <c r="E40" s="3">
        <v>12.0</v>
      </c>
      <c r="F40" s="3"/>
      <c r="G40" s="3"/>
      <c r="H40" s="3"/>
      <c r="I40" s="3"/>
      <c r="J40" s="3"/>
      <c r="K40" s="3"/>
      <c r="L40" s="3"/>
      <c r="M40" s="3">
        <v>12.0</v>
      </c>
      <c r="N40" s="3"/>
      <c r="O40" s="3"/>
      <c r="P40" s="3">
        <f t="shared" si="9"/>
        <v>36</v>
      </c>
      <c r="Q40" s="3">
        <v>100.0</v>
      </c>
      <c r="S40" s="3">
        <f t="shared" si="10"/>
        <v>64</v>
      </c>
      <c r="T40" s="38">
        <f t="shared" si="11"/>
        <v>0.36</v>
      </c>
      <c r="V40" s="3"/>
      <c r="W40" s="3">
        <v>76.0</v>
      </c>
    </row>
    <row r="41" ht="14.25" customHeight="1">
      <c r="A41" s="19">
        <f t="shared" si="12"/>
        <v>31</v>
      </c>
      <c r="B41" s="20" t="s">
        <v>56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40.0</v>
      </c>
      <c r="O41" s="3"/>
      <c r="P41" s="3">
        <f t="shared" si="9"/>
        <v>40</v>
      </c>
      <c r="Q41" s="3">
        <v>40.0</v>
      </c>
      <c r="S41" s="3">
        <f t="shared" si="10"/>
        <v>0</v>
      </c>
      <c r="T41" s="38">
        <f t="shared" si="11"/>
        <v>1</v>
      </c>
      <c r="V41" s="3">
        <v>40.0</v>
      </c>
      <c r="W41" s="3"/>
      <c r="X41" s="43" t="s">
        <v>167</v>
      </c>
    </row>
    <row r="42" ht="14.25" customHeight="1">
      <c r="A42" s="19">
        <f t="shared" si="12"/>
        <v>32</v>
      </c>
      <c r="B42" s="20" t="s">
        <v>57</v>
      </c>
      <c r="D42" s="3"/>
      <c r="E42" s="3"/>
      <c r="F42" s="3"/>
      <c r="G42" s="3">
        <v>10.0</v>
      </c>
      <c r="H42" s="3"/>
      <c r="I42" s="3"/>
      <c r="J42" s="3"/>
      <c r="K42" s="3"/>
      <c r="L42" s="3"/>
      <c r="M42" s="3"/>
      <c r="N42" s="3"/>
      <c r="O42" s="3"/>
      <c r="P42" s="3">
        <f t="shared" si="9"/>
        <v>10</v>
      </c>
      <c r="Q42" s="3">
        <v>10.0</v>
      </c>
      <c r="S42" s="3">
        <f t="shared" si="10"/>
        <v>0</v>
      </c>
      <c r="T42" s="38">
        <f t="shared" si="11"/>
        <v>1</v>
      </c>
      <c r="V42" s="3"/>
      <c r="W42" s="3"/>
    </row>
    <row r="43" ht="14.25" customHeight="1">
      <c r="A43" s="19">
        <f t="shared" si="12"/>
        <v>33</v>
      </c>
      <c r="B43" s="20" t="s">
        <v>58</v>
      </c>
      <c r="D43" s="3"/>
      <c r="E43" s="3"/>
      <c r="F43" s="3"/>
      <c r="G43" s="3">
        <v>29.99</v>
      </c>
      <c r="H43" s="3"/>
      <c r="I43" s="3">
        <v>30.0</v>
      </c>
      <c r="J43" s="3"/>
      <c r="K43" s="3"/>
      <c r="L43" s="3"/>
      <c r="M43" s="3">
        <v>30.0</v>
      </c>
      <c r="N43" s="3"/>
      <c r="O43" s="3"/>
      <c r="P43" s="3">
        <f t="shared" si="9"/>
        <v>89.99</v>
      </c>
      <c r="Q43" s="3">
        <v>100.0</v>
      </c>
      <c r="S43" s="3">
        <f t="shared" si="10"/>
        <v>10.01</v>
      </c>
      <c r="T43" s="38">
        <f t="shared" si="11"/>
        <v>0.8999</v>
      </c>
      <c r="V43" s="3"/>
      <c r="W43" s="3">
        <v>10.01</v>
      </c>
    </row>
    <row r="44" ht="15.0" customHeight="1">
      <c r="A44" s="39" t="s">
        <v>61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>
        <f t="shared" ref="Q44:S44" si="13">SUBTOTAL(9,Q45:Q50)</f>
        <v>6950</v>
      </c>
      <c r="R44" s="42">
        <f t="shared" si="13"/>
        <v>0</v>
      </c>
      <c r="S44" s="42">
        <f t="shared" si="13"/>
        <v>5867.12</v>
      </c>
      <c r="T44" s="2"/>
      <c r="V44" s="3"/>
      <c r="W44" s="3"/>
    </row>
    <row r="45" ht="14.25" customHeight="1">
      <c r="A45" s="19">
        <f>A43+1</f>
        <v>34</v>
      </c>
      <c r="B45" s="20" t="s">
        <v>168</v>
      </c>
      <c r="D45" s="3"/>
      <c r="E45" s="3">
        <v>332.5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ref="P45:P50" si="14">SUM(D45:O45)</f>
        <v>332.5</v>
      </c>
      <c r="Q45" s="3">
        <v>2500.0</v>
      </c>
      <c r="S45" s="3">
        <f t="shared" ref="S45:S50" si="15">(Q45+R45)-P45</f>
        <v>2167.5</v>
      </c>
      <c r="T45" s="38">
        <f t="shared" ref="T45:T50" si="16">P45/(Q45+R45)</f>
        <v>0.133</v>
      </c>
      <c r="V45" s="3"/>
      <c r="W45" s="3">
        <v>2167.5</v>
      </c>
    </row>
    <row r="46" ht="14.25" customHeight="1">
      <c r="A46" s="19">
        <f t="shared" ref="A46:A50" si="17">A45+1</f>
        <v>35</v>
      </c>
      <c r="B46" s="20" t="s">
        <v>63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14"/>
        <v>0</v>
      </c>
      <c r="Q46" s="3">
        <v>2200.0</v>
      </c>
      <c r="S46" s="3">
        <f t="shared" si="15"/>
        <v>2200</v>
      </c>
      <c r="T46" s="38">
        <f t="shared" si="16"/>
        <v>0</v>
      </c>
      <c r="V46" s="3"/>
      <c r="W46" s="3">
        <v>2200.0</v>
      </c>
    </row>
    <row r="47" ht="14.25" customHeight="1">
      <c r="A47" s="19">
        <f t="shared" si="17"/>
        <v>36</v>
      </c>
      <c r="B47" s="20" t="s">
        <v>64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14"/>
        <v>0</v>
      </c>
      <c r="Q47" s="3">
        <v>1250.0</v>
      </c>
      <c r="S47" s="3">
        <f t="shared" si="15"/>
        <v>1250</v>
      </c>
      <c r="T47" s="38">
        <f t="shared" si="16"/>
        <v>0</v>
      </c>
      <c r="V47" s="3"/>
      <c r="W47" s="3">
        <v>1250.0</v>
      </c>
    </row>
    <row r="48" ht="14.25" customHeight="1">
      <c r="A48" s="19">
        <f t="shared" si="17"/>
        <v>37</v>
      </c>
      <c r="B48" s="20" t="s">
        <v>65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200.0</v>
      </c>
      <c r="O48" s="3"/>
      <c r="P48" s="3">
        <f t="shared" si="14"/>
        <v>200</v>
      </c>
      <c r="Q48" s="3">
        <v>200.0</v>
      </c>
      <c r="S48" s="3">
        <f t="shared" si="15"/>
        <v>0</v>
      </c>
      <c r="T48" s="38">
        <f t="shared" si="16"/>
        <v>1</v>
      </c>
      <c r="V48" s="3">
        <v>200.0</v>
      </c>
      <c r="W48" s="3"/>
    </row>
    <row r="49" ht="14.25" customHeight="1">
      <c r="A49" s="19">
        <f t="shared" si="17"/>
        <v>38</v>
      </c>
      <c r="B49" s="20" t="s">
        <v>66</v>
      </c>
      <c r="D49" s="3"/>
      <c r="E49" s="3"/>
      <c r="F49" s="3"/>
      <c r="G49" s="3"/>
      <c r="H49" s="3"/>
      <c r="I49" s="3">
        <v>343.98</v>
      </c>
      <c r="J49" s="3"/>
      <c r="K49" s="3"/>
      <c r="L49" s="3"/>
      <c r="M49" s="3"/>
      <c r="N49" s="3"/>
      <c r="O49" s="3"/>
      <c r="P49" s="3">
        <f t="shared" si="14"/>
        <v>343.98</v>
      </c>
      <c r="Q49" s="3">
        <v>400.0</v>
      </c>
      <c r="S49" s="3">
        <f t="shared" si="15"/>
        <v>56.02</v>
      </c>
      <c r="T49" s="38">
        <f t="shared" si="16"/>
        <v>0.85995</v>
      </c>
      <c r="U49" s="43" t="s">
        <v>143</v>
      </c>
      <c r="V49" s="3">
        <v>56.02</v>
      </c>
      <c r="W49" s="3"/>
    </row>
    <row r="50" ht="14.25" customHeight="1">
      <c r="A50" s="19">
        <f t="shared" si="17"/>
        <v>39</v>
      </c>
      <c r="B50" s="20" t="s">
        <v>67</v>
      </c>
      <c r="D50" s="3"/>
      <c r="E50" s="3"/>
      <c r="F50" s="3"/>
      <c r="G50" s="3"/>
      <c r="H50" s="3"/>
      <c r="I50" s="3"/>
      <c r="J50" s="3">
        <v>206.4</v>
      </c>
      <c r="K50" s="3"/>
      <c r="L50" s="3"/>
      <c r="M50" s="3"/>
      <c r="N50" s="3"/>
      <c r="O50" s="3"/>
      <c r="P50" s="3">
        <f t="shared" si="14"/>
        <v>206.4</v>
      </c>
      <c r="Q50" s="3">
        <v>400.0</v>
      </c>
      <c r="S50" s="3">
        <f t="shared" si="15"/>
        <v>193.6</v>
      </c>
      <c r="T50" s="38">
        <f t="shared" si="16"/>
        <v>0.516</v>
      </c>
      <c r="U50" s="43" t="s">
        <v>68</v>
      </c>
      <c r="V50" s="3"/>
      <c r="W50" s="3">
        <v>193.6</v>
      </c>
    </row>
    <row r="51" ht="15.0" customHeight="1">
      <c r="A51" s="44" t="s">
        <v>69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ref="Q51:S51" si="18">SUBTOTAL(9,Q52:Q67)</f>
        <v>40486</v>
      </c>
      <c r="R51" s="47">
        <f t="shared" si="18"/>
        <v>0</v>
      </c>
      <c r="S51" s="47">
        <f t="shared" si="18"/>
        <v>5719.64</v>
      </c>
      <c r="T51" s="2"/>
      <c r="V51" s="3"/>
      <c r="W51" s="3"/>
    </row>
    <row r="52" ht="14.25" customHeight="1">
      <c r="A52" s="19">
        <f>A50+1</f>
        <v>40</v>
      </c>
      <c r="B52" s="20" t="s">
        <v>70</v>
      </c>
      <c r="D52" s="3"/>
      <c r="E52" s="3"/>
      <c r="F52" s="3"/>
      <c r="G52" s="3"/>
      <c r="H52" s="3"/>
      <c r="I52" s="3"/>
      <c r="J52" s="3">
        <v>13000.0</v>
      </c>
      <c r="K52" s="3"/>
      <c r="L52" s="3"/>
      <c r="M52" s="3"/>
      <c r="N52" s="3"/>
      <c r="O52" s="3"/>
      <c r="P52" s="3">
        <f t="shared" ref="P52:P59" si="19">SUM(D52:O52)</f>
        <v>13000</v>
      </c>
      <c r="Q52" s="3">
        <v>13000.0</v>
      </c>
      <c r="S52" s="3">
        <f t="shared" ref="S52:S67" si="20">(Q52+R52)-P52</f>
        <v>0</v>
      </c>
      <c r="T52" s="38">
        <f t="shared" ref="T52:T67" si="21">P52/(Q52+R52)</f>
        <v>1</v>
      </c>
      <c r="V52" s="3"/>
      <c r="W52" s="3"/>
    </row>
    <row r="53" ht="14.25" customHeight="1">
      <c r="A53" s="19">
        <f t="shared" ref="A53:A67" si="22">A52+1</f>
        <v>41</v>
      </c>
      <c r="B53" s="20" t="s">
        <v>71</v>
      </c>
      <c r="D53" s="3"/>
      <c r="E53" s="3"/>
      <c r="F53" s="3"/>
      <c r="G53" s="3"/>
      <c r="H53" s="3"/>
      <c r="I53" s="3"/>
      <c r="J53" s="3">
        <v>7111.0</v>
      </c>
      <c r="K53" s="3"/>
      <c r="L53" s="3"/>
      <c r="M53" s="3"/>
      <c r="N53" s="3"/>
      <c r="O53" s="3"/>
      <c r="P53" s="3">
        <f t="shared" si="19"/>
        <v>7111</v>
      </c>
      <c r="Q53" s="3">
        <v>7111.0</v>
      </c>
      <c r="S53" s="3">
        <f t="shared" si="20"/>
        <v>0</v>
      </c>
      <c r="T53" s="38">
        <f t="shared" si="21"/>
        <v>1</v>
      </c>
      <c r="V53" s="3"/>
      <c r="W53" s="3"/>
    </row>
    <row r="54" ht="14.25" customHeight="1">
      <c r="A54" s="19">
        <f t="shared" si="22"/>
        <v>42</v>
      </c>
      <c r="B54" s="20" t="s">
        <v>72</v>
      </c>
      <c r="D54" s="3"/>
      <c r="E54" s="3"/>
      <c r="F54" s="3"/>
      <c r="G54" s="3"/>
      <c r="H54" s="3"/>
      <c r="I54" s="3"/>
      <c r="J54" s="3">
        <v>2845.0</v>
      </c>
      <c r="K54" s="3"/>
      <c r="L54" s="3"/>
      <c r="M54" s="3"/>
      <c r="N54" s="3"/>
      <c r="O54" s="3"/>
      <c r="P54" s="3">
        <f t="shared" si="19"/>
        <v>2845</v>
      </c>
      <c r="Q54" s="3">
        <v>2845.0</v>
      </c>
      <c r="S54" s="3">
        <f t="shared" si="20"/>
        <v>0</v>
      </c>
      <c r="T54" s="38">
        <f t="shared" si="21"/>
        <v>1</v>
      </c>
      <c r="U54" s="43" t="s">
        <v>73</v>
      </c>
      <c r="V54" s="3"/>
      <c r="W54" s="3"/>
    </row>
    <row r="55" ht="14.25" customHeight="1">
      <c r="A55" s="19">
        <f t="shared" si="22"/>
        <v>43</v>
      </c>
      <c r="B55" s="20" t="s">
        <v>74</v>
      </c>
      <c r="D55" s="3"/>
      <c r="E55" s="3"/>
      <c r="F55" s="3"/>
      <c r="G55" s="3">
        <v>8000.0</v>
      </c>
      <c r="H55" s="3"/>
      <c r="I55" s="3"/>
      <c r="J55" s="3"/>
      <c r="K55" s="3"/>
      <c r="L55" s="3"/>
      <c r="M55" s="3"/>
      <c r="N55" s="3"/>
      <c r="O55" s="3"/>
      <c r="P55" s="3">
        <f t="shared" si="19"/>
        <v>8000</v>
      </c>
      <c r="Q55" s="3">
        <v>9500.0</v>
      </c>
      <c r="S55" s="3">
        <f t="shared" si="20"/>
        <v>1500</v>
      </c>
      <c r="T55" s="38">
        <f t="shared" si="21"/>
        <v>0.8421052632</v>
      </c>
      <c r="U55" s="48" t="s">
        <v>75</v>
      </c>
      <c r="V55" s="3"/>
      <c r="W55" s="3">
        <v>1500.0</v>
      </c>
    </row>
    <row r="56" ht="14.25" customHeight="1">
      <c r="A56" s="19">
        <f t="shared" si="22"/>
        <v>44</v>
      </c>
      <c r="B56" s="20" t="s">
        <v>76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196.76</v>
      </c>
      <c r="P56" s="3">
        <f t="shared" si="19"/>
        <v>196.76</v>
      </c>
      <c r="Q56" s="3">
        <v>500.0</v>
      </c>
      <c r="S56" s="3">
        <f t="shared" si="20"/>
        <v>303.24</v>
      </c>
      <c r="T56" s="38">
        <f t="shared" si="21"/>
        <v>0.39352</v>
      </c>
      <c r="V56" s="3">
        <v>500.0</v>
      </c>
      <c r="W56" s="3"/>
    </row>
    <row r="57" ht="14.25" customHeight="1">
      <c r="A57" s="19">
        <f t="shared" si="22"/>
        <v>45</v>
      </c>
      <c r="B57" s="20" t="s">
        <v>79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 t="shared" si="19"/>
        <v>0</v>
      </c>
      <c r="Q57" s="3">
        <v>2000.0</v>
      </c>
      <c r="S57" s="3">
        <f t="shared" si="20"/>
        <v>2000</v>
      </c>
      <c r="T57" s="38">
        <f t="shared" si="21"/>
        <v>0</v>
      </c>
      <c r="U57" s="43" t="s">
        <v>78</v>
      </c>
      <c r="V57" s="3"/>
      <c r="W57" s="3">
        <v>2000.0</v>
      </c>
    </row>
    <row r="58" ht="14.25" customHeight="1">
      <c r="A58" s="19">
        <f t="shared" si="22"/>
        <v>46</v>
      </c>
      <c r="B58" s="20" t="s">
        <v>169</v>
      </c>
      <c r="D58" s="3"/>
      <c r="E58" s="3"/>
      <c r="F58" s="3"/>
      <c r="G58" s="3"/>
      <c r="H58" s="3">
        <v>123.34</v>
      </c>
      <c r="I58" s="3"/>
      <c r="J58" s="3"/>
      <c r="K58" s="3"/>
      <c r="L58" s="3"/>
      <c r="M58" s="3">
        <v>1486.66</v>
      </c>
      <c r="N58" s="3"/>
      <c r="O58" s="3"/>
      <c r="P58" s="3">
        <f t="shared" si="19"/>
        <v>1610</v>
      </c>
      <c r="Q58" s="3">
        <v>1500.0</v>
      </c>
      <c r="S58" s="3">
        <f t="shared" si="20"/>
        <v>-110</v>
      </c>
      <c r="T58" s="38">
        <f t="shared" si="21"/>
        <v>1.073333333</v>
      </c>
      <c r="U58" s="43" t="s">
        <v>68</v>
      </c>
      <c r="V58" s="3">
        <v>1376.66</v>
      </c>
      <c r="W58" s="3"/>
    </row>
    <row r="59" ht="14.25" customHeight="1">
      <c r="A59" s="19">
        <f t="shared" si="22"/>
        <v>47</v>
      </c>
      <c r="B59" s="20" t="s">
        <v>80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19"/>
        <v>0</v>
      </c>
      <c r="Q59" s="3">
        <v>200.0</v>
      </c>
      <c r="S59" s="3">
        <f t="shared" si="20"/>
        <v>200</v>
      </c>
      <c r="T59" s="38">
        <f t="shared" si="21"/>
        <v>0</v>
      </c>
      <c r="U59" s="43" t="s">
        <v>81</v>
      </c>
      <c r="V59" s="3"/>
      <c r="W59" s="3">
        <v>200.0</v>
      </c>
    </row>
    <row r="60" ht="14.25" customHeight="1">
      <c r="A60" s="19">
        <f t="shared" si="22"/>
        <v>48</v>
      </c>
      <c r="B60" s="20" t="s">
        <v>144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0.0</v>
      </c>
      <c r="Q60" s="3">
        <v>150.0</v>
      </c>
      <c r="S60" s="3">
        <f t="shared" si="20"/>
        <v>150</v>
      </c>
      <c r="T60" s="38">
        <f t="shared" si="21"/>
        <v>0</v>
      </c>
      <c r="U60" s="43" t="s">
        <v>145</v>
      </c>
      <c r="V60" s="3">
        <v>150.0</v>
      </c>
      <c r="W60" s="3"/>
    </row>
    <row r="61" ht="14.25" customHeight="1">
      <c r="A61" s="19">
        <f t="shared" si="22"/>
        <v>49</v>
      </c>
      <c r="B61" s="20" t="s">
        <v>82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419.67</v>
      </c>
      <c r="P61" s="3">
        <f t="shared" ref="P61:P67" si="23">SUM(D61:O61)</f>
        <v>419.67</v>
      </c>
      <c r="Q61" s="3">
        <v>400.0</v>
      </c>
      <c r="S61" s="3">
        <f t="shared" si="20"/>
        <v>-19.67</v>
      </c>
      <c r="T61" s="38">
        <f t="shared" si="21"/>
        <v>1.049175</v>
      </c>
      <c r="U61" s="43" t="s">
        <v>83</v>
      </c>
      <c r="V61" s="3">
        <v>400.0</v>
      </c>
      <c r="W61" s="3"/>
    </row>
    <row r="62" ht="14.25" customHeight="1">
      <c r="A62" s="19">
        <f t="shared" si="22"/>
        <v>50</v>
      </c>
      <c r="B62" s="20" t="s">
        <v>84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23"/>
        <v>0</v>
      </c>
      <c r="Q62" s="3">
        <v>180.0</v>
      </c>
      <c r="S62" s="3">
        <f t="shared" si="20"/>
        <v>180</v>
      </c>
      <c r="T62" s="38">
        <f t="shared" si="21"/>
        <v>0</v>
      </c>
      <c r="U62" s="43" t="s">
        <v>85</v>
      </c>
      <c r="V62" s="3">
        <v>180.0</v>
      </c>
      <c r="W62" s="3"/>
    </row>
    <row r="63" ht="14.25" customHeight="1">
      <c r="A63" s="19">
        <f t="shared" si="22"/>
        <v>51</v>
      </c>
      <c r="B63" s="20" t="s">
        <v>86</v>
      </c>
      <c r="D63" s="3"/>
      <c r="E63" s="3">
        <v>183.93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23"/>
        <v>183.93</v>
      </c>
      <c r="Q63" s="3">
        <v>500.0</v>
      </c>
      <c r="S63" s="3">
        <f t="shared" si="20"/>
        <v>316.07</v>
      </c>
      <c r="T63" s="38">
        <f t="shared" si="21"/>
        <v>0.36786</v>
      </c>
      <c r="U63" s="43" t="s">
        <v>146</v>
      </c>
      <c r="V63" s="3">
        <v>316.07</v>
      </c>
      <c r="W63" s="3"/>
    </row>
    <row r="64" ht="14.25" customHeight="1">
      <c r="A64" s="19">
        <f t="shared" si="22"/>
        <v>52</v>
      </c>
      <c r="B64" s="20" t="s">
        <v>147</v>
      </c>
      <c r="D64" s="3"/>
      <c r="E64" s="3"/>
      <c r="F64" s="3"/>
      <c r="G64" s="3"/>
      <c r="H64" s="3"/>
      <c r="I64" s="3"/>
      <c r="J64" s="3"/>
      <c r="K64" s="3"/>
      <c r="L64" s="3"/>
      <c r="M64" s="3">
        <v>400.0</v>
      </c>
      <c r="N64" s="3"/>
      <c r="O64" s="3"/>
      <c r="P64" s="3">
        <f t="shared" si="23"/>
        <v>400</v>
      </c>
      <c r="Q64" s="3">
        <v>400.0</v>
      </c>
      <c r="S64" s="3">
        <f t="shared" si="20"/>
        <v>0</v>
      </c>
      <c r="T64" s="38">
        <f t="shared" si="21"/>
        <v>1</v>
      </c>
      <c r="U64" s="43" t="s">
        <v>148</v>
      </c>
      <c r="V64" s="3">
        <v>400.0</v>
      </c>
      <c r="W64" s="3"/>
    </row>
    <row r="65" ht="14.25" customHeight="1">
      <c r="A65" s="19">
        <f t="shared" si="22"/>
        <v>53</v>
      </c>
      <c r="B65" s="20" t="s">
        <v>170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23"/>
        <v>0</v>
      </c>
      <c r="Q65" s="3">
        <v>200.0</v>
      </c>
      <c r="S65" s="3">
        <f t="shared" si="20"/>
        <v>200</v>
      </c>
      <c r="T65" s="38">
        <f t="shared" si="21"/>
        <v>0</v>
      </c>
      <c r="V65" s="3"/>
      <c r="W65" s="3">
        <v>200.0</v>
      </c>
    </row>
    <row r="66" ht="14.25" customHeight="1">
      <c r="A66" s="19">
        <f t="shared" si="22"/>
        <v>54</v>
      </c>
      <c r="B66" s="20" t="s">
        <v>89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23"/>
        <v>0</v>
      </c>
      <c r="Q66" s="3">
        <v>1000.0</v>
      </c>
      <c r="S66" s="3">
        <f t="shared" si="20"/>
        <v>1000</v>
      </c>
      <c r="T66" s="38">
        <f t="shared" si="21"/>
        <v>0</v>
      </c>
      <c r="U66" s="43" t="s">
        <v>90</v>
      </c>
      <c r="V66" s="3"/>
      <c r="W66" s="3">
        <v>1000.0</v>
      </c>
    </row>
    <row r="67" ht="14.25" customHeight="1">
      <c r="A67" s="19">
        <f t="shared" si="22"/>
        <v>55</v>
      </c>
      <c r="B67" s="20" t="s">
        <v>171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v>1000.0</v>
      </c>
      <c r="O67" s="3"/>
      <c r="P67" s="3">
        <f t="shared" si="23"/>
        <v>1000</v>
      </c>
      <c r="Q67" s="3">
        <v>1000.0</v>
      </c>
      <c r="S67" s="3">
        <f t="shared" si="20"/>
        <v>0</v>
      </c>
      <c r="T67" s="38">
        <f t="shared" si="21"/>
        <v>1</v>
      </c>
      <c r="U67" s="43" t="s">
        <v>92</v>
      </c>
      <c r="V67" s="3">
        <v>1000.0</v>
      </c>
      <c r="W67" s="3"/>
    </row>
    <row r="68" ht="15.0" customHeight="1">
      <c r="A68" s="49" t="s">
        <v>93</v>
      </c>
      <c r="B68" s="49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>
        <f t="shared" ref="Q68:S68" si="24">SUBTOTAL(9,Q69:Q74)</f>
        <v>25983</v>
      </c>
      <c r="R68" s="52">
        <f t="shared" si="24"/>
        <v>0</v>
      </c>
      <c r="S68" s="52">
        <f t="shared" si="24"/>
        <v>11250</v>
      </c>
      <c r="T68" s="2"/>
      <c r="V68" s="3"/>
      <c r="W68" s="3"/>
    </row>
    <row r="69" ht="14.25" customHeight="1">
      <c r="A69" s="19">
        <f>A67+1</f>
        <v>56</v>
      </c>
      <c r="B69" s="20" t="s">
        <v>94</v>
      </c>
      <c r="D69" s="3"/>
      <c r="E69" s="3"/>
      <c r="F69" s="3"/>
      <c r="G69" s="3"/>
      <c r="H69" s="3"/>
      <c r="I69" s="3"/>
      <c r="J69" s="3">
        <v>14433.0</v>
      </c>
      <c r="K69" s="3"/>
      <c r="L69" s="3"/>
      <c r="M69" s="3"/>
      <c r="N69" s="3"/>
      <c r="O69" s="3"/>
      <c r="P69" s="3">
        <f t="shared" ref="P69:P74" si="25">SUM(D69:O69)</f>
        <v>14433</v>
      </c>
      <c r="Q69" s="3">
        <v>14433.0</v>
      </c>
      <c r="S69" s="3">
        <f t="shared" ref="S69:S74" si="26">(Q69+R69)-P69</f>
        <v>0</v>
      </c>
      <c r="T69" s="38">
        <f t="shared" ref="T69:T74" si="27">P69/(Q69+R69)</f>
        <v>1</v>
      </c>
      <c r="V69" s="3"/>
      <c r="W69" s="3"/>
    </row>
    <row r="70" ht="14.25" customHeight="1">
      <c r="A70" s="19">
        <f t="shared" ref="A70:A74" si="28">A69+1</f>
        <v>57</v>
      </c>
      <c r="B70" s="20" t="s">
        <v>150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25"/>
        <v>0</v>
      </c>
      <c r="Q70" s="3">
        <v>2500.0</v>
      </c>
      <c r="S70" s="3">
        <f t="shared" si="26"/>
        <v>2500</v>
      </c>
      <c r="T70" s="38">
        <f t="shared" si="27"/>
        <v>0</v>
      </c>
      <c r="U70" s="43" t="s">
        <v>151</v>
      </c>
      <c r="V70" s="3"/>
      <c r="W70" s="3">
        <v>2500.0</v>
      </c>
    </row>
    <row r="71" ht="14.25" customHeight="1">
      <c r="A71" s="19">
        <f t="shared" si="28"/>
        <v>58</v>
      </c>
      <c r="B71" s="20" t="s">
        <v>152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25"/>
        <v>0</v>
      </c>
      <c r="Q71" s="3">
        <v>5500.0</v>
      </c>
      <c r="S71" s="3">
        <f t="shared" si="26"/>
        <v>5500</v>
      </c>
      <c r="T71" s="38">
        <f t="shared" si="27"/>
        <v>0</v>
      </c>
      <c r="U71" s="43" t="s">
        <v>153</v>
      </c>
      <c r="V71" s="3"/>
      <c r="W71" s="3">
        <v>5500.0</v>
      </c>
    </row>
    <row r="72" ht="14.25" customHeight="1">
      <c r="A72" s="19">
        <f t="shared" si="28"/>
        <v>59</v>
      </c>
      <c r="B72" s="20" t="s">
        <v>97</v>
      </c>
      <c r="D72" s="3"/>
      <c r="E72" s="3"/>
      <c r="F72" s="3"/>
      <c r="G72" s="3"/>
      <c r="H72" s="3"/>
      <c r="I72" s="3"/>
      <c r="J72" s="3"/>
      <c r="K72" s="3"/>
      <c r="L72" s="3"/>
      <c r="M72" s="3">
        <v>250.0</v>
      </c>
      <c r="N72" s="3"/>
      <c r="O72" s="3"/>
      <c r="P72" s="3">
        <f t="shared" si="25"/>
        <v>250</v>
      </c>
      <c r="Q72" s="3">
        <v>2500.0</v>
      </c>
      <c r="S72" s="3">
        <f t="shared" si="26"/>
        <v>2250</v>
      </c>
      <c r="T72" s="38">
        <f t="shared" si="27"/>
        <v>0.1</v>
      </c>
      <c r="U72" s="43" t="s">
        <v>98</v>
      </c>
      <c r="V72" s="3">
        <v>1000.0</v>
      </c>
      <c r="W72" s="3">
        <v>1500.0</v>
      </c>
    </row>
    <row r="73" ht="14.25" customHeight="1">
      <c r="A73" s="19">
        <f t="shared" si="28"/>
        <v>60</v>
      </c>
      <c r="B73" s="20" t="s">
        <v>99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50.0</v>
      </c>
      <c r="P73" s="3">
        <f t="shared" si="25"/>
        <v>50</v>
      </c>
      <c r="Q73" s="3">
        <v>500.0</v>
      </c>
      <c r="S73" s="3">
        <f t="shared" si="26"/>
        <v>450</v>
      </c>
      <c r="T73" s="38">
        <f t="shared" si="27"/>
        <v>0.1</v>
      </c>
      <c r="U73" s="43" t="s">
        <v>100</v>
      </c>
      <c r="V73" s="3"/>
      <c r="W73" s="3">
        <v>500.0</v>
      </c>
    </row>
    <row r="74" ht="14.25" customHeight="1">
      <c r="A74" s="19">
        <f t="shared" si="28"/>
        <v>61</v>
      </c>
      <c r="B74" s="20" t="s">
        <v>154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25"/>
        <v>0</v>
      </c>
      <c r="Q74" s="3">
        <v>550.0</v>
      </c>
      <c r="S74" s="3">
        <f t="shared" si="26"/>
        <v>550</v>
      </c>
      <c r="T74" s="38">
        <f t="shared" si="27"/>
        <v>0</v>
      </c>
      <c r="U74" s="43" t="s">
        <v>155</v>
      </c>
      <c r="V74" s="3"/>
      <c r="W74" s="3">
        <v>550.0</v>
      </c>
    </row>
    <row r="75" ht="15.0" customHeight="1">
      <c r="A75" s="53" t="s">
        <v>101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>
        <f t="shared" ref="Q75:S75" si="29">SUBTOTAL(9,Q76:Q85)</f>
        <v>8300</v>
      </c>
      <c r="R75" s="56">
        <f t="shared" si="29"/>
        <v>0</v>
      </c>
      <c r="S75" s="56">
        <f t="shared" si="29"/>
        <v>7248.15</v>
      </c>
      <c r="T75" s="2"/>
      <c r="V75" s="3"/>
      <c r="W75" s="3"/>
    </row>
    <row r="76" ht="14.25" customHeight="1">
      <c r="A76" s="19">
        <f>A74+1</f>
        <v>62</v>
      </c>
      <c r="B76" s="20" t="s">
        <v>102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270.13</v>
      </c>
      <c r="P76" s="3">
        <f t="shared" ref="P76:P85" si="30">SUM(D76:O76)</f>
        <v>270.13</v>
      </c>
      <c r="Q76" s="3">
        <v>1450.0</v>
      </c>
      <c r="S76" s="3">
        <f t="shared" ref="S76:S85" si="31">(Q76+R76)-P76</f>
        <v>1179.87</v>
      </c>
      <c r="T76" s="38">
        <f t="shared" ref="T76:T85" si="32">P76/(Q76+R76)</f>
        <v>0.1862965517</v>
      </c>
      <c r="U76" s="43" t="s">
        <v>103</v>
      </c>
      <c r="V76" s="3">
        <v>1450.0</v>
      </c>
      <c r="W76" s="3"/>
    </row>
    <row r="77" ht="17.25" customHeight="1">
      <c r="A77" s="19">
        <f t="shared" ref="A77:A85" si="33">A76+1</f>
        <v>63</v>
      </c>
      <c r="B77" s="20" t="s">
        <v>104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30"/>
        <v>0</v>
      </c>
      <c r="Q77" s="3">
        <v>400.0</v>
      </c>
      <c r="S77" s="3">
        <f t="shared" si="31"/>
        <v>400</v>
      </c>
      <c r="T77" s="38">
        <f t="shared" si="32"/>
        <v>0</v>
      </c>
      <c r="U77" s="43" t="s">
        <v>105</v>
      </c>
      <c r="V77" s="3"/>
      <c r="W77" s="3">
        <v>400.0</v>
      </c>
    </row>
    <row r="78" ht="17.25" customHeight="1">
      <c r="A78" s="19">
        <f t="shared" si="33"/>
        <v>64</v>
      </c>
      <c r="B78" s="20" t="s">
        <v>156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30"/>
        <v>0</v>
      </c>
      <c r="Q78" s="3">
        <v>1300.0</v>
      </c>
      <c r="S78" s="3">
        <f t="shared" si="31"/>
        <v>1300</v>
      </c>
      <c r="T78" s="38">
        <f t="shared" si="32"/>
        <v>0</v>
      </c>
      <c r="U78" s="43" t="s">
        <v>107</v>
      </c>
      <c r="V78" s="3"/>
      <c r="W78" s="3">
        <v>1300.0</v>
      </c>
    </row>
    <row r="79" ht="14.25" customHeight="1">
      <c r="A79" s="19">
        <f t="shared" si="33"/>
        <v>65</v>
      </c>
      <c r="B79" s="20" t="s">
        <v>108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515.25</v>
      </c>
      <c r="O79" s="3"/>
      <c r="P79" s="3">
        <f t="shared" si="30"/>
        <v>515.25</v>
      </c>
      <c r="Q79" s="3">
        <v>1500.0</v>
      </c>
      <c r="S79" s="3">
        <f t="shared" si="31"/>
        <v>984.75</v>
      </c>
      <c r="T79" s="38">
        <f t="shared" si="32"/>
        <v>0.3435</v>
      </c>
      <c r="U79" s="43" t="s">
        <v>109</v>
      </c>
      <c r="V79" s="3"/>
      <c r="W79" s="3">
        <v>1500.0</v>
      </c>
    </row>
    <row r="80" ht="14.25" customHeight="1">
      <c r="A80" s="19">
        <f t="shared" si="33"/>
        <v>66</v>
      </c>
      <c r="B80" s="20" t="s">
        <v>110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222.72</v>
      </c>
      <c r="P80" s="3">
        <f t="shared" si="30"/>
        <v>222.72</v>
      </c>
      <c r="Q80" s="3">
        <v>250.0</v>
      </c>
      <c r="S80" s="3">
        <f t="shared" si="31"/>
        <v>27.28</v>
      </c>
      <c r="T80" s="38">
        <f t="shared" si="32"/>
        <v>0.89088</v>
      </c>
      <c r="U80" s="43" t="s">
        <v>111</v>
      </c>
      <c r="V80" s="3">
        <v>250.0</v>
      </c>
      <c r="W80" s="3"/>
    </row>
    <row r="81" ht="14.25" customHeight="1">
      <c r="A81" s="19">
        <f t="shared" si="33"/>
        <v>67</v>
      </c>
      <c r="B81" s="20" t="s">
        <v>157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30"/>
        <v>0</v>
      </c>
      <c r="Q81" s="3">
        <v>1600.0</v>
      </c>
      <c r="S81" s="3">
        <f t="shared" si="31"/>
        <v>1600</v>
      </c>
      <c r="T81" s="38">
        <f t="shared" si="32"/>
        <v>0</v>
      </c>
      <c r="U81" s="43" t="s">
        <v>158</v>
      </c>
      <c r="V81" s="3"/>
      <c r="W81" s="3">
        <v>1600.0</v>
      </c>
    </row>
    <row r="82" ht="14.25" customHeight="1">
      <c r="A82" s="19">
        <f t="shared" si="33"/>
        <v>68</v>
      </c>
      <c r="B82" s="20" t="s">
        <v>159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f t="shared" si="30"/>
        <v>0</v>
      </c>
      <c r="Q82" s="3">
        <v>1500.0</v>
      </c>
      <c r="S82" s="3">
        <f t="shared" si="31"/>
        <v>1500</v>
      </c>
      <c r="T82" s="38">
        <f t="shared" si="32"/>
        <v>0</v>
      </c>
      <c r="U82" s="43" t="s">
        <v>113</v>
      </c>
      <c r="V82" s="3"/>
      <c r="W82" s="3">
        <v>1500.0</v>
      </c>
    </row>
    <row r="83" ht="14.25" customHeight="1">
      <c r="A83" s="19">
        <f t="shared" si="33"/>
        <v>69</v>
      </c>
      <c r="B83" s="20" t="s">
        <v>160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 t="shared" si="30"/>
        <v>0</v>
      </c>
      <c r="Q83" s="3">
        <v>100.0</v>
      </c>
      <c r="S83" s="3">
        <f t="shared" si="31"/>
        <v>100</v>
      </c>
      <c r="T83" s="38">
        <f t="shared" si="32"/>
        <v>0</v>
      </c>
      <c r="U83" s="43" t="s">
        <v>113</v>
      </c>
      <c r="V83" s="3"/>
      <c r="W83" s="3">
        <v>100.0</v>
      </c>
    </row>
    <row r="84" ht="14.25" customHeight="1">
      <c r="A84" s="19">
        <f t="shared" si="33"/>
        <v>70</v>
      </c>
      <c r="B84" s="20" t="s">
        <v>114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t="shared" si="30"/>
        <v>0</v>
      </c>
      <c r="Q84" s="3">
        <v>150.0</v>
      </c>
      <c r="S84" s="3">
        <f t="shared" si="31"/>
        <v>150</v>
      </c>
      <c r="T84" s="38">
        <f t="shared" si="32"/>
        <v>0</v>
      </c>
      <c r="V84" s="3">
        <v>150.0</v>
      </c>
      <c r="W84" s="3"/>
    </row>
    <row r="85" ht="14.25" customHeight="1">
      <c r="A85" s="19">
        <f t="shared" si="33"/>
        <v>71</v>
      </c>
      <c r="B85" s="20" t="s">
        <v>161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43.75</v>
      </c>
      <c r="P85" s="3">
        <f t="shared" si="30"/>
        <v>43.75</v>
      </c>
      <c r="Q85" s="3">
        <v>50.0</v>
      </c>
      <c r="S85" s="3">
        <f t="shared" si="31"/>
        <v>6.25</v>
      </c>
      <c r="T85" s="38">
        <f t="shared" si="32"/>
        <v>0.875</v>
      </c>
      <c r="V85" s="3">
        <v>50.0</v>
      </c>
      <c r="W85" s="3"/>
    </row>
    <row r="86" ht="14.25" customHeight="1">
      <c r="A86" s="23" t="s">
        <v>115</v>
      </c>
      <c r="B86" s="24"/>
      <c r="C86" s="26">
        <f t="shared" ref="C86:P86" si="34">SUM(C28:C85)</f>
        <v>0</v>
      </c>
      <c r="D86" s="26">
        <f t="shared" si="34"/>
        <v>12</v>
      </c>
      <c r="E86" s="26">
        <f t="shared" si="34"/>
        <v>528.43</v>
      </c>
      <c r="F86" s="26">
        <f t="shared" si="34"/>
        <v>550</v>
      </c>
      <c r="G86" s="26">
        <f t="shared" si="34"/>
        <v>10012.49</v>
      </c>
      <c r="H86" s="26">
        <f t="shared" si="34"/>
        <v>1981.46</v>
      </c>
      <c r="I86" s="26">
        <f t="shared" si="34"/>
        <v>1273.5</v>
      </c>
      <c r="J86" s="26">
        <f t="shared" si="34"/>
        <v>38095.4</v>
      </c>
      <c r="K86" s="26">
        <f t="shared" si="34"/>
        <v>0</v>
      </c>
      <c r="L86" s="26">
        <f t="shared" si="34"/>
        <v>0</v>
      </c>
      <c r="M86" s="26">
        <f t="shared" si="34"/>
        <v>3657.28</v>
      </c>
      <c r="N86" s="26">
        <f t="shared" si="34"/>
        <v>3711.84</v>
      </c>
      <c r="O86" s="26">
        <f t="shared" si="34"/>
        <v>1203.03</v>
      </c>
      <c r="P86" s="26">
        <f t="shared" si="34"/>
        <v>61025.43</v>
      </c>
      <c r="Q86" s="26">
        <f t="shared" ref="Q86:S86" si="35">SUBTOTAL(9,Q38:Q85)</f>
        <v>82569</v>
      </c>
      <c r="R86" s="26">
        <f t="shared" si="35"/>
        <v>0</v>
      </c>
      <c r="S86" s="26">
        <f t="shared" si="35"/>
        <v>30208.92</v>
      </c>
      <c r="T86" s="21"/>
      <c r="U86" s="43" t="s">
        <v>116</v>
      </c>
      <c r="V86" s="75">
        <f t="shared" ref="V86:W86" si="36">SUM(V39:V85)</f>
        <v>7518.75</v>
      </c>
      <c r="W86" s="75">
        <f t="shared" si="36"/>
        <v>27797.11</v>
      </c>
    </row>
    <row r="87" ht="24.75" customHeight="1">
      <c r="A87" s="29" t="s">
        <v>117</v>
      </c>
      <c r="B87" s="29"/>
      <c r="C87" s="29"/>
      <c r="D87" s="57">
        <f t="shared" ref="D87:M87" si="37">SUM(D39:D85)/$Q$86</f>
        <v>0.0001453329942</v>
      </c>
      <c r="E87" s="57">
        <f t="shared" si="37"/>
        <v>0.006399859511</v>
      </c>
      <c r="F87" s="57">
        <f t="shared" si="37"/>
        <v>0.006661095569</v>
      </c>
      <c r="G87" s="57">
        <f t="shared" si="37"/>
        <v>0.09737298502</v>
      </c>
      <c r="H87" s="57">
        <f t="shared" si="37"/>
        <v>0.001493780959</v>
      </c>
      <c r="I87" s="57">
        <f t="shared" si="37"/>
        <v>0.004529302765</v>
      </c>
      <c r="J87" s="57">
        <f t="shared" si="37"/>
        <v>0.4553210043</v>
      </c>
      <c r="K87" s="57">
        <f t="shared" si="37"/>
        <v>0</v>
      </c>
      <c r="L87" s="57">
        <f t="shared" si="37"/>
        <v>0</v>
      </c>
      <c r="M87" s="57">
        <f t="shared" si="37"/>
        <v>0.02638593177</v>
      </c>
      <c r="N87" s="57"/>
      <c r="O87" s="57"/>
      <c r="P87" s="57">
        <f>SUM(P39:P85)/Q86</f>
        <v>0.634137267</v>
      </c>
      <c r="Q87" s="29"/>
      <c r="R87" s="29"/>
      <c r="S87" s="29"/>
      <c r="T87" s="29"/>
      <c r="U87" s="29"/>
      <c r="V87" s="32"/>
      <c r="W87" s="32"/>
      <c r="X87" s="29"/>
      <c r="Y87" s="29"/>
      <c r="Z87" s="29"/>
    </row>
    <row r="88" ht="14.25" customHeight="1">
      <c r="A88" s="59" t="s">
        <v>118</v>
      </c>
      <c r="B88" s="24"/>
      <c r="C88" s="60"/>
      <c r="D88" s="61">
        <f t="shared" ref="D88:P88" si="38">D24-D86</f>
        <v>390.35</v>
      </c>
      <c r="E88" s="61">
        <f t="shared" si="38"/>
        <v>39.5</v>
      </c>
      <c r="F88" s="61">
        <f t="shared" si="38"/>
        <v>1388.24</v>
      </c>
      <c r="G88" s="61">
        <f t="shared" si="38"/>
        <v>8098.62</v>
      </c>
      <c r="H88" s="61">
        <f t="shared" si="38"/>
        <v>14458.66</v>
      </c>
      <c r="I88" s="61">
        <f t="shared" si="38"/>
        <v>-67.55</v>
      </c>
      <c r="J88" s="61">
        <f t="shared" si="38"/>
        <v>-37799.76</v>
      </c>
      <c r="K88" s="61">
        <f t="shared" si="38"/>
        <v>401.96</v>
      </c>
      <c r="L88" s="61">
        <f t="shared" si="38"/>
        <v>9915.15</v>
      </c>
      <c r="M88" s="61">
        <f t="shared" si="38"/>
        <v>11937.93</v>
      </c>
      <c r="N88" s="61">
        <f t="shared" si="38"/>
        <v>-995.79</v>
      </c>
      <c r="O88" s="61">
        <f t="shared" si="38"/>
        <v>510.67</v>
      </c>
      <c r="P88" s="61">
        <f t="shared" si="38"/>
        <v>8277.98</v>
      </c>
      <c r="Q88" s="62"/>
      <c r="S88" s="62"/>
      <c r="T88" s="63"/>
      <c r="V88" s="3"/>
      <c r="W88" s="3"/>
    </row>
    <row r="89" ht="14.25" customHeight="1">
      <c r="T89" s="2"/>
      <c r="V89" s="3"/>
      <c r="W89" s="3"/>
    </row>
    <row r="90" ht="14.25" customHeight="1">
      <c r="T90" s="2"/>
      <c r="V90" s="3"/>
      <c r="W90" s="3"/>
    </row>
    <row r="91" ht="24.75" customHeight="1">
      <c r="B91" s="64" t="s">
        <v>119</v>
      </c>
      <c r="T91" s="2"/>
      <c r="V91" s="3"/>
      <c r="W91" s="3"/>
    </row>
    <row r="92" ht="18.0" customHeight="1">
      <c r="B92" s="43" t="s">
        <v>120</v>
      </c>
      <c r="S92" s="21">
        <f>P25</f>
        <v>60638.06</v>
      </c>
      <c r="T92" s="2"/>
      <c r="V92" s="3"/>
      <c r="W92" s="3"/>
    </row>
    <row r="93" ht="18.0" customHeight="1">
      <c r="B93" s="43" t="s">
        <v>121</v>
      </c>
      <c r="S93" s="65">
        <f>W86</f>
        <v>27797.11</v>
      </c>
      <c r="T93" s="2"/>
      <c r="V93" s="3"/>
      <c r="W93" s="3"/>
    </row>
    <row r="94" ht="18.0" customHeight="1">
      <c r="B94" s="43" t="s">
        <v>122</v>
      </c>
      <c r="S94" s="21">
        <f>SUM(S92:S93)</f>
        <v>88435.17</v>
      </c>
      <c r="T94" s="2"/>
      <c r="V94" s="3"/>
      <c r="W94" s="3"/>
    </row>
    <row r="95" ht="18.0" customHeight="1">
      <c r="B95" s="43" t="s">
        <v>172</v>
      </c>
      <c r="S95" s="21">
        <v>85000.0</v>
      </c>
      <c r="T95" s="2"/>
      <c r="V95" s="3"/>
      <c r="W95" s="3"/>
    </row>
    <row r="96" ht="18.0" customHeight="1">
      <c r="B96" s="43" t="s">
        <v>124</v>
      </c>
      <c r="S96" s="66">
        <f>S95-S94</f>
        <v>-3435.17</v>
      </c>
      <c r="T96" s="2"/>
      <c r="V96" s="3"/>
      <c r="W96" s="3"/>
    </row>
    <row r="97" ht="14.25" customHeight="1">
      <c r="T97" s="2"/>
      <c r="V97" s="3"/>
      <c r="W97" s="3"/>
    </row>
    <row r="98" ht="14.25" customHeight="1">
      <c r="T98" s="2"/>
      <c r="V98" s="3"/>
      <c r="W98" s="3"/>
    </row>
    <row r="99" ht="14.25" customHeight="1">
      <c r="B99" s="67" t="s">
        <v>125</v>
      </c>
      <c r="C99" s="68" t="str">
        <f t="shared" ref="C99:O99" si="39">C2</f>
        <v>ROLLFORWARD</v>
      </c>
      <c r="D99" s="68" t="str">
        <f t="shared" si="39"/>
        <v>JULY</v>
      </c>
      <c r="E99" s="68" t="str">
        <f t="shared" si="39"/>
        <v>AUGUST</v>
      </c>
      <c r="F99" s="69" t="str">
        <f t="shared" si="39"/>
        <v>SEPTEMBER</v>
      </c>
      <c r="G99" s="69" t="str">
        <f t="shared" si="39"/>
        <v>OCTOBER</v>
      </c>
      <c r="H99" s="69" t="str">
        <f t="shared" si="39"/>
        <v>NOVEMBER</v>
      </c>
      <c r="I99" s="68" t="str">
        <f t="shared" si="39"/>
        <v>DECEMBER</v>
      </c>
      <c r="J99" s="70" t="str">
        <f t="shared" si="39"/>
        <v>JANUARY</v>
      </c>
      <c r="K99" s="69" t="str">
        <f t="shared" si="39"/>
        <v>FEBRUARY</v>
      </c>
      <c r="L99" s="69" t="str">
        <f t="shared" si="39"/>
        <v>MARCH</v>
      </c>
      <c r="M99" s="69" t="str">
        <f t="shared" si="39"/>
        <v>APRIL</v>
      </c>
      <c r="N99" s="69" t="str">
        <f t="shared" si="39"/>
        <v>MAY</v>
      </c>
      <c r="O99" s="69" t="str">
        <f t="shared" si="39"/>
        <v>JUNE</v>
      </c>
      <c r="T99" s="2"/>
      <c r="V99" s="3"/>
      <c r="W99" s="3"/>
    </row>
    <row r="100" ht="14.25" customHeight="1">
      <c r="B100" s="43" t="s">
        <v>126</v>
      </c>
      <c r="C100" s="3">
        <v>3973.88</v>
      </c>
      <c r="D100" s="3">
        <v>4361.91</v>
      </c>
      <c r="E100" s="3">
        <v>5735.42</v>
      </c>
      <c r="F100" s="3">
        <v>5934.54</v>
      </c>
      <c r="G100" s="3">
        <v>11742.29</v>
      </c>
      <c r="H100" s="3">
        <v>16197.27</v>
      </c>
      <c r="I100" s="3">
        <v>15518.81</v>
      </c>
      <c r="J100" s="3">
        <v>43753.83</v>
      </c>
      <c r="K100" s="3">
        <v>6558.43</v>
      </c>
      <c r="L100" s="3">
        <v>7445.26</v>
      </c>
      <c r="M100" s="3">
        <v>10583.26</v>
      </c>
      <c r="N100" s="3">
        <v>14330.06</v>
      </c>
      <c r="O100" s="3">
        <v>7976.22</v>
      </c>
      <c r="T100" s="2"/>
      <c r="V100" s="3"/>
      <c r="W100" s="3"/>
    </row>
    <row r="101" ht="14.25" customHeight="1">
      <c r="B101" s="20" t="s">
        <v>127</v>
      </c>
      <c r="C101" s="3"/>
      <c r="D101" s="3"/>
      <c r="E101" s="3"/>
      <c r="F101" s="3"/>
      <c r="G101" s="3">
        <v>0.0</v>
      </c>
      <c r="H101" s="3"/>
      <c r="I101" s="3"/>
      <c r="J101" s="3"/>
      <c r="K101" s="3"/>
      <c r="L101" s="3"/>
      <c r="M101" s="3">
        <v>2042.62</v>
      </c>
      <c r="N101" s="3">
        <v>0.0</v>
      </c>
      <c r="O101" s="3">
        <v>0.0</v>
      </c>
      <c r="T101" s="2"/>
      <c r="V101" s="3"/>
      <c r="W101" s="3"/>
    </row>
    <row r="102" ht="14.25" customHeight="1">
      <c r="B102" s="20" t="s">
        <v>173</v>
      </c>
      <c r="C102" s="3">
        <v>-500.0</v>
      </c>
      <c r="D102" s="3">
        <v>-500.0</v>
      </c>
      <c r="E102" s="3">
        <f>-500-332.5-183.93</f>
        <v>-1016.43</v>
      </c>
      <c r="F102" s="3">
        <v>-832.5</v>
      </c>
      <c r="G102" s="3">
        <v>-4867.49</v>
      </c>
      <c r="H102" s="3">
        <f>-500-500-500-500-250-123.34</f>
        <v>-2373.34</v>
      </c>
      <c r="I102" s="3">
        <f>-500-500-250-141-343.98-30</f>
        <v>-1764.98</v>
      </c>
      <c r="J102" s="3">
        <f>-500-500-250-14433-13000-7111-2845-206.4</f>
        <v>-38845.4</v>
      </c>
      <c r="K102" s="3">
        <f t="shared" ref="K102:L102" si="40">-500-500-250</f>
        <v>-1250</v>
      </c>
      <c r="L102" s="3">
        <f t="shared" si="40"/>
        <v>-1250</v>
      </c>
      <c r="M102" s="3">
        <f>-500-500-250-1486.66-400-250-1478.62-30</f>
        <v>-4895.28</v>
      </c>
      <c r="N102" s="3">
        <f>-500-500-250-1486.66-400-250-1478.62-30-40-515.25-1956.59</f>
        <v>-7407.12</v>
      </c>
      <c r="O102" s="3">
        <f>-250-390-68.54-318.09-270.13-209.55</f>
        <v>-1506.31</v>
      </c>
      <c r="T102" s="2"/>
      <c r="V102" s="3"/>
      <c r="W102" s="3"/>
    </row>
    <row r="103" ht="14.25" customHeight="1">
      <c r="B103" s="43" t="s">
        <v>129</v>
      </c>
      <c r="C103" s="3">
        <v>6119.85</v>
      </c>
      <c r="D103" s="3">
        <v>6119.85</v>
      </c>
      <c r="E103" s="3">
        <v>6144.8</v>
      </c>
      <c r="F103" s="3">
        <v>7147.68</v>
      </c>
      <c r="G103" s="3">
        <v>19671.39</v>
      </c>
      <c r="H103" s="3">
        <v>11153.01</v>
      </c>
      <c r="I103" s="3">
        <v>11153.01</v>
      </c>
      <c r="J103" s="3">
        <v>5162.42</v>
      </c>
      <c r="K103" s="3">
        <v>5162.42</v>
      </c>
      <c r="L103" s="3">
        <v>5188.57</v>
      </c>
      <c r="M103" s="3">
        <v>15588.99</v>
      </c>
      <c r="N103" s="3">
        <v>4713.15</v>
      </c>
      <c r="O103" s="3">
        <v>5674.43</v>
      </c>
      <c r="T103" s="2"/>
      <c r="V103" s="3"/>
      <c r="W103" s="3"/>
    </row>
    <row r="104" ht="14.25" customHeight="1">
      <c r="B104" s="20" t="s">
        <v>127</v>
      </c>
      <c r="C104" s="3"/>
      <c r="D104" s="3"/>
      <c r="E104" s="3"/>
      <c r="F104" s="3"/>
      <c r="G104" s="3">
        <v>0.0</v>
      </c>
      <c r="H104" s="3"/>
      <c r="I104" s="3"/>
      <c r="J104" s="3"/>
      <c r="K104" s="3"/>
      <c r="L104" s="3"/>
      <c r="M104" s="3"/>
      <c r="N104" s="3"/>
      <c r="O104" s="3"/>
      <c r="T104" s="2"/>
      <c r="V104" s="3"/>
      <c r="W104" s="3"/>
    </row>
    <row r="105" ht="14.25" customHeight="1">
      <c r="B105" s="20" t="s">
        <v>130</v>
      </c>
      <c r="C105" s="3">
        <v>-500.0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T105" s="2"/>
      <c r="V105" s="3"/>
      <c r="W105" s="3"/>
    </row>
    <row r="106" ht="14.25" customHeight="1">
      <c r="B106" s="43" t="s">
        <v>131</v>
      </c>
      <c r="C106" s="3">
        <v>143501.18</v>
      </c>
      <c r="D106" s="3">
        <v>143503.5</v>
      </c>
      <c r="E106" s="3">
        <v>142660.97</v>
      </c>
      <c r="F106" s="3">
        <v>142663.28</v>
      </c>
      <c r="G106" s="3">
        <v>136465.43</v>
      </c>
      <c r="H106" s="3">
        <v>152493.34</v>
      </c>
      <c r="I106" s="3">
        <v>152495.89</v>
      </c>
      <c r="J106" s="3">
        <v>129498.21</v>
      </c>
      <c r="K106" s="3">
        <v>129500.17</v>
      </c>
      <c r="L106" s="3">
        <v>138502.34</v>
      </c>
      <c r="M106" s="3">
        <v>138504.51</v>
      </c>
      <c r="N106" s="3">
        <v>149192.22</v>
      </c>
      <c r="O106" s="3">
        <v>149194.64</v>
      </c>
      <c r="T106" s="2"/>
      <c r="V106" s="3"/>
      <c r="W106" s="3"/>
    </row>
    <row r="107" ht="14.25" customHeight="1">
      <c r="B107" s="43" t="s">
        <v>162</v>
      </c>
      <c r="C107" s="71">
        <v>101030.38</v>
      </c>
      <c r="D107" s="71">
        <v>101030.38</v>
      </c>
      <c r="E107" s="71">
        <v>101030.38</v>
      </c>
      <c r="F107" s="71">
        <v>101030.38</v>
      </c>
      <c r="G107" s="71">
        <v>101030.38</v>
      </c>
      <c r="H107" s="71">
        <v>101030.38</v>
      </c>
      <c r="I107" s="71">
        <v>101030.38</v>
      </c>
      <c r="J107" s="71">
        <v>101064.29</v>
      </c>
      <c r="K107" s="71">
        <v>101064.29</v>
      </c>
      <c r="L107" s="71">
        <v>101064.29</v>
      </c>
      <c r="M107" s="71">
        <v>101064.29</v>
      </c>
      <c r="N107" s="71">
        <v>101064.29</v>
      </c>
      <c r="O107" s="71">
        <v>101064.29</v>
      </c>
      <c r="T107" s="2"/>
      <c r="V107" s="3"/>
      <c r="W107" s="3"/>
    </row>
    <row r="108" ht="14.25" customHeight="1">
      <c r="B108" s="64" t="s">
        <v>133</v>
      </c>
      <c r="C108" s="27">
        <f t="shared" ref="C108:O108" si="41">SUM(C100:C107)</f>
        <v>253625.29</v>
      </c>
      <c r="D108" s="27">
        <f t="shared" si="41"/>
        <v>254515.64</v>
      </c>
      <c r="E108" s="27">
        <f t="shared" si="41"/>
        <v>254555.14</v>
      </c>
      <c r="F108" s="27">
        <f t="shared" si="41"/>
        <v>255943.38</v>
      </c>
      <c r="G108" s="27">
        <f t="shared" si="41"/>
        <v>264042</v>
      </c>
      <c r="H108" s="27">
        <f t="shared" si="41"/>
        <v>278500.66</v>
      </c>
      <c r="I108" s="27">
        <f t="shared" si="41"/>
        <v>278433.11</v>
      </c>
      <c r="J108" s="27">
        <f t="shared" si="41"/>
        <v>240633.35</v>
      </c>
      <c r="K108" s="27">
        <f t="shared" si="41"/>
        <v>241035.31</v>
      </c>
      <c r="L108" s="27">
        <f t="shared" si="41"/>
        <v>250950.46</v>
      </c>
      <c r="M108" s="27">
        <f t="shared" si="41"/>
        <v>262888.39</v>
      </c>
      <c r="N108" s="27">
        <f t="shared" si="41"/>
        <v>261892.6</v>
      </c>
      <c r="O108" s="27">
        <f t="shared" si="41"/>
        <v>262403.27</v>
      </c>
      <c r="T108" s="2"/>
      <c r="V108" s="3"/>
      <c r="W108" s="3"/>
    </row>
    <row r="109" ht="14.25" customHeight="1">
      <c r="B109" s="64"/>
      <c r="C109" s="3"/>
      <c r="D109" s="3">
        <f t="shared" ref="D109:O109" si="42">D108-C108</f>
        <v>890.35</v>
      </c>
      <c r="E109" s="3">
        <f t="shared" si="42"/>
        <v>39.5</v>
      </c>
      <c r="F109" s="3">
        <f t="shared" si="42"/>
        <v>1388.24</v>
      </c>
      <c r="G109" s="3">
        <f t="shared" si="42"/>
        <v>8098.62</v>
      </c>
      <c r="H109" s="3">
        <f t="shared" si="42"/>
        <v>14458.66</v>
      </c>
      <c r="I109" s="3">
        <f t="shared" si="42"/>
        <v>-67.55</v>
      </c>
      <c r="J109" s="3">
        <f t="shared" si="42"/>
        <v>-37799.76</v>
      </c>
      <c r="K109" s="3">
        <f t="shared" si="42"/>
        <v>401.96</v>
      </c>
      <c r="L109" s="3">
        <f t="shared" si="42"/>
        <v>9915.15</v>
      </c>
      <c r="M109" s="3">
        <f t="shared" si="42"/>
        <v>11937.93</v>
      </c>
      <c r="N109" s="3">
        <f t="shared" si="42"/>
        <v>-995.79</v>
      </c>
      <c r="O109" s="3">
        <f t="shared" si="42"/>
        <v>510.67</v>
      </c>
      <c r="P109" s="3"/>
      <c r="T109" s="2"/>
      <c r="V109" s="3"/>
      <c r="W109" s="3"/>
    </row>
    <row r="110" ht="14.25" customHeight="1">
      <c r="T110" s="2"/>
      <c r="V110" s="3"/>
      <c r="W110" s="3"/>
    </row>
    <row r="111" ht="14.25" customHeight="1">
      <c r="B111" s="43" t="s">
        <v>134</v>
      </c>
      <c r="T111" s="2"/>
      <c r="V111" s="3"/>
      <c r="W111" s="3"/>
    </row>
    <row r="112" ht="14.25" customHeight="1">
      <c r="B112" s="72" t="s">
        <v>53</v>
      </c>
      <c r="N112" s="73"/>
      <c r="O112" s="73"/>
      <c r="P112" s="73">
        <f>Q38/Q86</f>
        <v>0.01029442042</v>
      </c>
      <c r="T112" s="2"/>
      <c r="V112" s="3"/>
      <c r="W112" s="3"/>
    </row>
    <row r="113" ht="14.25" customHeight="1">
      <c r="B113" s="72" t="s">
        <v>61</v>
      </c>
      <c r="N113" s="73"/>
      <c r="O113" s="73"/>
      <c r="P113" s="73">
        <f>Q44/Q86</f>
        <v>0.08417202582</v>
      </c>
      <c r="T113" s="2"/>
      <c r="V113" s="3"/>
      <c r="W113" s="3"/>
    </row>
    <row r="114" ht="14.25" customHeight="1">
      <c r="B114" s="72" t="s">
        <v>69</v>
      </c>
      <c r="N114" s="73"/>
      <c r="O114" s="73"/>
      <c r="P114" s="73">
        <f>Q51/Q86</f>
        <v>0.4903293003</v>
      </c>
      <c r="T114" s="2"/>
      <c r="V114" s="3"/>
      <c r="W114" s="3"/>
    </row>
    <row r="115" ht="14.25" customHeight="1">
      <c r="B115" s="72" t="s">
        <v>93</v>
      </c>
      <c r="N115" s="73"/>
      <c r="O115" s="73"/>
      <c r="P115" s="73">
        <f>Q68/Q86</f>
        <v>0.3146822657</v>
      </c>
      <c r="T115" s="2"/>
      <c r="V115" s="3"/>
      <c r="W115" s="3"/>
    </row>
    <row r="116" ht="14.25" customHeight="1">
      <c r="B116" s="72" t="s">
        <v>101</v>
      </c>
      <c r="N116" s="73"/>
      <c r="O116" s="73"/>
      <c r="P116" s="73">
        <f>Q75/Q86</f>
        <v>0.1005219877</v>
      </c>
      <c r="T116" s="2"/>
      <c r="V116" s="3"/>
      <c r="W116" s="3"/>
    </row>
    <row r="117" ht="14.25" customHeight="1">
      <c r="T117" s="2"/>
      <c r="V117" s="3"/>
      <c r="W117" s="3"/>
    </row>
    <row r="118" ht="14.25" customHeight="1">
      <c r="T118" s="2"/>
      <c r="V118" s="3"/>
      <c r="W118" s="3"/>
    </row>
    <row r="119" ht="14.25" customHeight="1">
      <c r="T119" s="2"/>
      <c r="V119" s="3"/>
      <c r="W119" s="3"/>
    </row>
    <row r="120" ht="14.25" customHeight="1">
      <c r="T120" s="2"/>
      <c r="V120" s="3"/>
      <c r="W120" s="3"/>
    </row>
    <row r="121" ht="14.25" customHeight="1">
      <c r="T121" s="2"/>
      <c r="V121" s="3"/>
      <c r="W121" s="3"/>
    </row>
    <row r="122" ht="14.25" customHeight="1">
      <c r="T122" s="2"/>
      <c r="V122" s="3"/>
      <c r="W122" s="3"/>
    </row>
    <row r="123" ht="14.25" customHeight="1">
      <c r="T123" s="2"/>
      <c r="V123" s="3"/>
      <c r="W123" s="3"/>
    </row>
    <row r="124" ht="14.25" customHeight="1">
      <c r="T124" s="2"/>
      <c r="V124" s="3"/>
      <c r="W124" s="3"/>
    </row>
    <row r="125" ht="14.25" customHeight="1">
      <c r="T125" s="2"/>
      <c r="V125" s="3"/>
      <c r="W125" s="3"/>
    </row>
    <row r="126" ht="14.25" customHeight="1">
      <c r="T126" s="2"/>
      <c r="V126" s="3"/>
      <c r="W126" s="3"/>
    </row>
    <row r="127" ht="14.25" customHeight="1">
      <c r="T127" s="2"/>
      <c r="V127" s="3"/>
      <c r="W127" s="3"/>
    </row>
    <row r="128" ht="14.25" customHeight="1">
      <c r="T128" s="2"/>
      <c r="V128" s="3"/>
      <c r="W128" s="3"/>
    </row>
    <row r="129" ht="14.25" customHeight="1">
      <c r="T129" s="2"/>
      <c r="V129" s="3"/>
      <c r="W129" s="3"/>
    </row>
    <row r="130" ht="14.25" customHeight="1">
      <c r="T130" s="2"/>
      <c r="V130" s="3"/>
      <c r="W130" s="3"/>
    </row>
    <row r="131" ht="14.25" customHeight="1">
      <c r="T131" s="2"/>
      <c r="V131" s="3"/>
      <c r="W131" s="3"/>
    </row>
    <row r="132" ht="14.25" customHeight="1">
      <c r="T132" s="2"/>
      <c r="V132" s="3"/>
      <c r="W132" s="3"/>
    </row>
    <row r="133" ht="14.25" customHeight="1">
      <c r="T133" s="2"/>
      <c r="V133" s="3"/>
      <c r="W133" s="3"/>
    </row>
    <row r="134" ht="14.25" customHeight="1">
      <c r="T134" s="2"/>
      <c r="V134" s="3"/>
      <c r="W134" s="3"/>
    </row>
    <row r="135" ht="14.25" customHeight="1">
      <c r="T135" s="2"/>
      <c r="V135" s="3"/>
      <c r="W135" s="3"/>
    </row>
    <row r="136" ht="14.25" customHeight="1">
      <c r="T136" s="2"/>
      <c r="V136" s="3"/>
      <c r="W136" s="3"/>
    </row>
    <row r="137" ht="14.25" customHeight="1">
      <c r="T137" s="2"/>
      <c r="V137" s="3"/>
      <c r="W137" s="3"/>
    </row>
    <row r="138" ht="14.25" customHeight="1">
      <c r="T138" s="2"/>
      <c r="V138" s="3"/>
      <c r="W138" s="3"/>
    </row>
    <row r="139" ht="14.25" customHeight="1">
      <c r="T139" s="2"/>
      <c r="V139" s="3"/>
      <c r="W139" s="3"/>
    </row>
    <row r="140" ht="14.25" customHeight="1">
      <c r="T140" s="2"/>
      <c r="V140" s="3"/>
      <c r="W140" s="3"/>
    </row>
    <row r="141" ht="14.25" customHeight="1">
      <c r="T141" s="2"/>
      <c r="V141" s="3"/>
      <c r="W141" s="3"/>
    </row>
    <row r="142" ht="14.25" customHeight="1">
      <c r="T142" s="2"/>
      <c r="V142" s="3"/>
      <c r="W142" s="3"/>
    </row>
    <row r="143" ht="14.25" customHeight="1">
      <c r="T143" s="2"/>
      <c r="V143" s="3"/>
      <c r="W143" s="3"/>
    </row>
    <row r="144" ht="14.25" customHeight="1">
      <c r="T144" s="2"/>
      <c r="V144" s="3"/>
      <c r="W144" s="3"/>
    </row>
    <row r="145" ht="14.25" customHeight="1">
      <c r="T145" s="2"/>
      <c r="V145" s="3"/>
      <c r="W145" s="3"/>
    </row>
    <row r="146" ht="14.25" customHeight="1">
      <c r="T146" s="2"/>
      <c r="V146" s="3"/>
      <c r="W146" s="3"/>
    </row>
    <row r="147" ht="14.25" customHeight="1">
      <c r="T147" s="2"/>
      <c r="V147" s="3"/>
      <c r="W147" s="3"/>
    </row>
    <row r="148" ht="14.25" customHeight="1">
      <c r="T148" s="2"/>
      <c r="V148" s="3"/>
      <c r="W148" s="3"/>
    </row>
    <row r="149" ht="14.25" customHeight="1">
      <c r="T149" s="2"/>
      <c r="V149" s="3"/>
      <c r="W149" s="3"/>
    </row>
    <row r="150" ht="14.25" customHeight="1">
      <c r="T150" s="2"/>
      <c r="V150" s="3"/>
      <c r="W150" s="3"/>
    </row>
    <row r="151" ht="14.25" customHeight="1">
      <c r="T151" s="2"/>
      <c r="V151" s="3"/>
      <c r="W151" s="3"/>
    </row>
    <row r="152" ht="14.25" customHeight="1">
      <c r="T152" s="2"/>
      <c r="V152" s="3"/>
      <c r="W152" s="3"/>
    </row>
    <row r="153" ht="14.25" customHeight="1">
      <c r="T153" s="2"/>
      <c r="V153" s="3"/>
      <c r="W153" s="3"/>
    </row>
    <row r="154" ht="14.25" customHeight="1">
      <c r="T154" s="2"/>
      <c r="V154" s="3"/>
      <c r="W154" s="3"/>
    </row>
    <row r="155" ht="14.25" customHeight="1">
      <c r="T155" s="2"/>
      <c r="V155" s="3"/>
      <c r="W155" s="3"/>
    </row>
    <row r="156" ht="14.25" customHeight="1">
      <c r="T156" s="2"/>
      <c r="V156" s="3"/>
      <c r="W156" s="3"/>
    </row>
    <row r="157" ht="14.25" customHeight="1">
      <c r="T157" s="2"/>
      <c r="V157" s="3"/>
      <c r="W157" s="3"/>
    </row>
    <row r="158" ht="14.25" customHeight="1">
      <c r="T158" s="2"/>
      <c r="V158" s="3"/>
      <c r="W158" s="3"/>
    </row>
    <row r="159" ht="14.25" customHeight="1">
      <c r="T159" s="2"/>
      <c r="V159" s="3"/>
      <c r="W159" s="3"/>
    </row>
    <row r="160" ht="14.25" customHeight="1">
      <c r="T160" s="2"/>
      <c r="V160" s="3"/>
      <c r="W160" s="3"/>
    </row>
    <row r="161" ht="14.25" customHeight="1">
      <c r="T161" s="2"/>
      <c r="V161" s="3"/>
      <c r="W161" s="3"/>
    </row>
    <row r="162" ht="14.25" customHeight="1">
      <c r="T162" s="2"/>
      <c r="V162" s="3"/>
      <c r="W162" s="3"/>
    </row>
    <row r="163" ht="14.25" customHeight="1">
      <c r="T163" s="2"/>
      <c r="V163" s="3"/>
      <c r="W163" s="3"/>
    </row>
    <row r="164" ht="14.25" customHeight="1">
      <c r="T164" s="2"/>
      <c r="V164" s="3"/>
      <c r="W164" s="3"/>
    </row>
    <row r="165" ht="14.25" customHeight="1">
      <c r="T165" s="2"/>
      <c r="V165" s="3"/>
      <c r="W165" s="3"/>
    </row>
    <row r="166" ht="14.25" customHeight="1">
      <c r="T166" s="2"/>
      <c r="V166" s="3"/>
      <c r="W166" s="3"/>
    </row>
    <row r="167" ht="14.25" customHeight="1">
      <c r="T167" s="2"/>
      <c r="V167" s="3"/>
      <c r="W167" s="3"/>
    </row>
    <row r="168" ht="14.25" customHeight="1">
      <c r="T168" s="2"/>
      <c r="V168" s="3"/>
      <c r="W168" s="3"/>
    </row>
    <row r="169" ht="14.25" customHeight="1">
      <c r="T169" s="2"/>
      <c r="V169" s="3"/>
      <c r="W169" s="3"/>
    </row>
    <row r="170" ht="14.25" customHeight="1">
      <c r="T170" s="2"/>
      <c r="V170" s="3"/>
      <c r="W170" s="3"/>
    </row>
    <row r="171" ht="14.25" customHeight="1">
      <c r="T171" s="2"/>
      <c r="V171" s="3"/>
      <c r="W171" s="3"/>
    </row>
    <row r="172" ht="14.25" customHeight="1">
      <c r="T172" s="2"/>
      <c r="V172" s="3"/>
      <c r="W172" s="3"/>
    </row>
    <row r="173" ht="14.25" customHeight="1">
      <c r="T173" s="2"/>
      <c r="V173" s="3"/>
      <c r="W173" s="3"/>
    </row>
    <row r="174" ht="14.25" customHeight="1">
      <c r="T174" s="2"/>
      <c r="V174" s="3"/>
      <c r="W174" s="3"/>
    </row>
    <row r="175" ht="14.25" customHeight="1">
      <c r="T175" s="2"/>
      <c r="V175" s="3"/>
      <c r="W175" s="3"/>
    </row>
    <row r="176" ht="14.25" customHeight="1">
      <c r="T176" s="2"/>
      <c r="V176" s="3"/>
      <c r="W176" s="3"/>
    </row>
    <row r="177" ht="14.25" customHeight="1">
      <c r="T177" s="2"/>
      <c r="V177" s="3"/>
      <c r="W177" s="3"/>
    </row>
    <row r="178" ht="14.25" customHeight="1">
      <c r="T178" s="2"/>
      <c r="V178" s="3"/>
      <c r="W178" s="3"/>
    </row>
    <row r="179" ht="14.25" customHeight="1">
      <c r="T179" s="2"/>
      <c r="V179" s="3"/>
      <c r="W179" s="3"/>
    </row>
    <row r="180" ht="14.25" customHeight="1">
      <c r="T180" s="2"/>
      <c r="V180" s="3"/>
      <c r="W180" s="3"/>
    </row>
    <row r="181" ht="14.25" customHeight="1">
      <c r="T181" s="2"/>
      <c r="V181" s="3"/>
      <c r="W181" s="3"/>
    </row>
    <row r="182" ht="14.25" customHeight="1">
      <c r="T182" s="2"/>
      <c r="V182" s="3"/>
      <c r="W182" s="3"/>
    </row>
    <row r="183" ht="14.25" customHeight="1">
      <c r="T183" s="2"/>
      <c r="V183" s="3"/>
      <c r="W183" s="3"/>
    </row>
    <row r="184" ht="14.25" customHeight="1">
      <c r="T184" s="2"/>
      <c r="V184" s="3"/>
      <c r="W184" s="3"/>
    </row>
    <row r="185" ht="14.25" customHeight="1">
      <c r="T185" s="2"/>
      <c r="V185" s="3"/>
      <c r="W185" s="3"/>
    </row>
    <row r="186" ht="14.25" customHeight="1">
      <c r="T186" s="2"/>
      <c r="V186" s="3"/>
      <c r="W186" s="3"/>
    </row>
    <row r="187" ht="14.25" customHeight="1">
      <c r="T187" s="2"/>
      <c r="V187" s="3"/>
      <c r="W187" s="3"/>
    </row>
    <row r="188" ht="14.25" customHeight="1">
      <c r="T188" s="2"/>
      <c r="V188" s="3"/>
      <c r="W188" s="3"/>
    </row>
    <row r="189" ht="14.25" customHeight="1">
      <c r="T189" s="2"/>
      <c r="V189" s="3"/>
      <c r="W189" s="3"/>
    </row>
    <row r="190" ht="14.25" customHeight="1">
      <c r="T190" s="2"/>
      <c r="V190" s="3"/>
      <c r="W190" s="3"/>
    </row>
    <row r="191" ht="14.25" customHeight="1">
      <c r="T191" s="2"/>
      <c r="V191" s="3"/>
      <c r="W191" s="3"/>
    </row>
    <row r="192" ht="14.25" customHeight="1">
      <c r="T192" s="2"/>
      <c r="V192" s="3"/>
      <c r="W192" s="3"/>
    </row>
    <row r="193" ht="14.25" customHeight="1">
      <c r="T193" s="2"/>
      <c r="V193" s="3"/>
      <c r="W193" s="3"/>
    </row>
    <row r="194" ht="14.25" customHeight="1">
      <c r="T194" s="2"/>
      <c r="V194" s="3"/>
      <c r="W194" s="3"/>
    </row>
    <row r="195" ht="14.25" customHeight="1">
      <c r="T195" s="2"/>
      <c r="V195" s="3"/>
      <c r="W195" s="3"/>
    </row>
    <row r="196" ht="14.25" customHeight="1">
      <c r="T196" s="2"/>
      <c r="V196" s="3"/>
      <c r="W196" s="3"/>
    </row>
    <row r="197" ht="14.25" customHeight="1">
      <c r="T197" s="2"/>
      <c r="V197" s="3"/>
      <c r="W197" s="3"/>
    </row>
    <row r="198" ht="14.25" customHeight="1">
      <c r="T198" s="2"/>
      <c r="V198" s="3"/>
      <c r="W198" s="3"/>
    </row>
    <row r="199" ht="14.25" customHeight="1">
      <c r="T199" s="2"/>
      <c r="V199" s="3"/>
      <c r="W199" s="3"/>
    </row>
    <row r="200" ht="14.25" customHeight="1">
      <c r="T200" s="2"/>
      <c r="V200" s="3"/>
      <c r="W200" s="3"/>
    </row>
    <row r="201" ht="14.25" customHeight="1">
      <c r="T201" s="2"/>
      <c r="V201" s="3"/>
      <c r="W201" s="3"/>
    </row>
    <row r="202" ht="14.25" customHeight="1">
      <c r="T202" s="2"/>
      <c r="V202" s="3"/>
      <c r="W202" s="3"/>
    </row>
    <row r="203" ht="14.25" customHeight="1">
      <c r="T203" s="2"/>
      <c r="V203" s="3"/>
      <c r="W203" s="3"/>
    </row>
    <row r="204" ht="14.25" customHeight="1">
      <c r="T204" s="2"/>
      <c r="V204" s="3"/>
      <c r="W204" s="3"/>
    </row>
    <row r="205" ht="14.25" customHeight="1">
      <c r="T205" s="2"/>
      <c r="V205" s="3"/>
      <c r="W205" s="3"/>
    </row>
    <row r="206" ht="14.25" customHeight="1">
      <c r="T206" s="2"/>
      <c r="V206" s="3"/>
      <c r="W206" s="3"/>
    </row>
    <row r="207" ht="14.25" customHeight="1">
      <c r="T207" s="2"/>
      <c r="V207" s="3"/>
      <c r="W207" s="3"/>
    </row>
    <row r="208" ht="14.25" customHeight="1">
      <c r="T208" s="2"/>
      <c r="V208" s="3"/>
      <c r="W208" s="3"/>
    </row>
    <row r="209" ht="14.25" customHeight="1">
      <c r="T209" s="2"/>
      <c r="V209" s="3"/>
      <c r="W209" s="3"/>
    </row>
    <row r="210" ht="14.25" customHeight="1">
      <c r="T210" s="2"/>
      <c r="V210" s="3"/>
      <c r="W210" s="3"/>
    </row>
    <row r="211" ht="14.25" customHeight="1">
      <c r="T211" s="2"/>
      <c r="V211" s="3"/>
      <c r="W211" s="3"/>
    </row>
    <row r="212" ht="14.25" customHeight="1">
      <c r="T212" s="2"/>
      <c r="V212" s="3"/>
      <c r="W212" s="3"/>
    </row>
    <row r="213" ht="14.25" customHeight="1">
      <c r="T213" s="2"/>
      <c r="V213" s="3"/>
      <c r="W213" s="3"/>
    </row>
    <row r="214" ht="14.25" customHeight="1">
      <c r="T214" s="2"/>
      <c r="V214" s="3"/>
      <c r="W214" s="3"/>
    </row>
    <row r="215" ht="14.25" customHeight="1">
      <c r="T215" s="2"/>
      <c r="V215" s="3"/>
      <c r="W215" s="3"/>
    </row>
    <row r="216" ht="14.25" customHeight="1">
      <c r="T216" s="2"/>
      <c r="V216" s="3"/>
      <c r="W216" s="3"/>
    </row>
    <row r="217" ht="14.25" customHeight="1">
      <c r="T217" s="2"/>
      <c r="V217" s="3"/>
      <c r="W217" s="3"/>
    </row>
    <row r="218" ht="14.25" customHeight="1">
      <c r="T218" s="2"/>
      <c r="V218" s="3"/>
      <c r="W218" s="3"/>
    </row>
    <row r="219" ht="14.25" customHeight="1">
      <c r="T219" s="2"/>
      <c r="V219" s="3"/>
      <c r="W219" s="3"/>
    </row>
    <row r="220" ht="14.25" customHeight="1">
      <c r="T220" s="2"/>
      <c r="V220" s="3"/>
      <c r="W220" s="3"/>
    </row>
    <row r="221" ht="14.25" customHeight="1">
      <c r="T221" s="2"/>
      <c r="V221" s="3"/>
      <c r="W221" s="3"/>
    </row>
    <row r="222" ht="14.25" customHeight="1">
      <c r="T222" s="2"/>
      <c r="V222" s="3"/>
      <c r="W222" s="3"/>
    </row>
    <row r="223" ht="14.25" customHeight="1">
      <c r="T223" s="2"/>
      <c r="V223" s="3"/>
      <c r="W223" s="3"/>
    </row>
    <row r="224" ht="14.25" customHeight="1">
      <c r="T224" s="2"/>
      <c r="V224" s="3"/>
      <c r="W224" s="3"/>
    </row>
    <row r="225" ht="14.25" customHeight="1">
      <c r="T225" s="2"/>
      <c r="V225" s="3"/>
      <c r="W225" s="3"/>
    </row>
    <row r="226" ht="14.25" customHeight="1">
      <c r="T226" s="2"/>
      <c r="V226" s="3"/>
      <c r="W226" s="3"/>
    </row>
    <row r="227" ht="14.25" customHeight="1">
      <c r="T227" s="2"/>
      <c r="V227" s="3"/>
      <c r="W227" s="3"/>
    </row>
    <row r="228" ht="14.25" customHeight="1">
      <c r="T228" s="2"/>
      <c r="V228" s="3"/>
      <c r="W228" s="3"/>
    </row>
    <row r="229" ht="14.25" customHeight="1">
      <c r="T229" s="2"/>
      <c r="V229" s="3"/>
      <c r="W229" s="3"/>
    </row>
    <row r="230" ht="14.25" customHeight="1">
      <c r="T230" s="2"/>
      <c r="V230" s="3"/>
      <c r="W230" s="3"/>
    </row>
    <row r="231" ht="14.25" customHeight="1">
      <c r="T231" s="2"/>
      <c r="V231" s="3"/>
      <c r="W231" s="3"/>
    </row>
    <row r="232" ht="14.25" customHeight="1">
      <c r="T232" s="2"/>
      <c r="V232" s="3"/>
      <c r="W232" s="3"/>
    </row>
    <row r="233" ht="14.25" customHeight="1">
      <c r="T233" s="2"/>
      <c r="V233" s="3"/>
      <c r="W233" s="3"/>
    </row>
    <row r="234" ht="14.25" customHeight="1">
      <c r="T234" s="2"/>
      <c r="V234" s="3"/>
      <c r="W234" s="3"/>
    </row>
    <row r="235" ht="14.25" customHeight="1">
      <c r="T235" s="2"/>
      <c r="V235" s="3"/>
      <c r="W235" s="3"/>
    </row>
    <row r="236" ht="14.25" customHeight="1">
      <c r="T236" s="2"/>
      <c r="V236" s="3"/>
      <c r="W236" s="3"/>
    </row>
    <row r="237" ht="14.25" customHeight="1">
      <c r="T237" s="2"/>
      <c r="V237" s="3"/>
      <c r="W237" s="3"/>
    </row>
    <row r="238" ht="14.25" customHeight="1">
      <c r="T238" s="2"/>
      <c r="V238" s="3"/>
      <c r="W238" s="3"/>
    </row>
    <row r="239" ht="14.25" customHeight="1">
      <c r="T239" s="2"/>
      <c r="V239" s="3"/>
      <c r="W239" s="3"/>
    </row>
    <row r="240" ht="14.25" customHeight="1">
      <c r="T240" s="2"/>
      <c r="V240" s="3"/>
      <c r="W240" s="3"/>
    </row>
    <row r="241" ht="14.25" customHeight="1">
      <c r="T241" s="2"/>
      <c r="V241" s="3"/>
      <c r="W241" s="3"/>
    </row>
    <row r="242" ht="14.25" customHeight="1">
      <c r="T242" s="2"/>
      <c r="V242" s="3"/>
      <c r="W242" s="3"/>
    </row>
    <row r="243" ht="14.25" customHeight="1">
      <c r="T243" s="2"/>
      <c r="V243" s="3"/>
      <c r="W243" s="3"/>
    </row>
    <row r="244" ht="14.25" customHeight="1">
      <c r="T244" s="2"/>
      <c r="V244" s="3"/>
      <c r="W244" s="3"/>
    </row>
    <row r="245" ht="14.25" customHeight="1">
      <c r="T245" s="2"/>
      <c r="V245" s="3"/>
      <c r="W245" s="3"/>
    </row>
    <row r="246" ht="14.25" customHeight="1">
      <c r="T246" s="2"/>
      <c r="V246" s="3"/>
      <c r="W246" s="3"/>
    </row>
    <row r="247" ht="14.25" customHeight="1">
      <c r="T247" s="2"/>
      <c r="V247" s="3"/>
      <c r="W247" s="3"/>
    </row>
    <row r="248" ht="14.25" customHeight="1">
      <c r="T248" s="2"/>
      <c r="V248" s="3"/>
      <c r="W248" s="3"/>
    </row>
    <row r="249" ht="14.25" customHeight="1">
      <c r="T249" s="2"/>
      <c r="V249" s="3"/>
      <c r="W249" s="3"/>
    </row>
    <row r="250" ht="14.25" customHeight="1">
      <c r="T250" s="2"/>
      <c r="V250" s="3"/>
      <c r="W250" s="3"/>
    </row>
    <row r="251" ht="14.25" customHeight="1">
      <c r="T251" s="2"/>
      <c r="V251" s="3"/>
      <c r="W251" s="3"/>
    </row>
    <row r="252" ht="14.25" customHeight="1">
      <c r="T252" s="2"/>
      <c r="V252" s="3"/>
      <c r="W252" s="3"/>
    </row>
    <row r="253" ht="14.25" customHeight="1">
      <c r="T253" s="2"/>
      <c r="V253" s="3"/>
      <c r="W253" s="3"/>
    </row>
    <row r="254" ht="14.25" customHeight="1">
      <c r="T254" s="2"/>
      <c r="V254" s="3"/>
      <c r="W254" s="3"/>
    </row>
    <row r="255" ht="14.25" customHeight="1">
      <c r="T255" s="2"/>
      <c r="V255" s="3"/>
      <c r="W255" s="3"/>
    </row>
    <row r="256" ht="14.25" customHeight="1">
      <c r="T256" s="2"/>
      <c r="V256" s="3"/>
      <c r="W256" s="3"/>
    </row>
    <row r="257" ht="14.25" customHeight="1">
      <c r="T257" s="2"/>
      <c r="V257" s="3"/>
      <c r="W257" s="3"/>
    </row>
    <row r="258" ht="14.25" customHeight="1">
      <c r="T258" s="2"/>
      <c r="V258" s="3"/>
      <c r="W258" s="3"/>
    </row>
    <row r="259" ht="14.25" customHeight="1">
      <c r="T259" s="2"/>
      <c r="V259" s="3"/>
      <c r="W259" s="3"/>
    </row>
    <row r="260" ht="14.25" customHeight="1">
      <c r="T260" s="2"/>
      <c r="V260" s="3"/>
      <c r="W260" s="3"/>
    </row>
    <row r="261" ht="14.25" customHeight="1">
      <c r="T261" s="2"/>
      <c r="V261" s="3"/>
      <c r="W261" s="3"/>
    </row>
    <row r="262" ht="14.25" customHeight="1">
      <c r="T262" s="2"/>
      <c r="V262" s="3"/>
      <c r="W262" s="3"/>
    </row>
    <row r="263" ht="14.25" customHeight="1">
      <c r="T263" s="2"/>
      <c r="V263" s="3"/>
      <c r="W263" s="3"/>
    </row>
    <row r="264" ht="14.25" customHeight="1">
      <c r="T264" s="2"/>
      <c r="V264" s="3"/>
      <c r="W264" s="3"/>
    </row>
    <row r="265" ht="14.25" customHeight="1">
      <c r="T265" s="2"/>
      <c r="V265" s="3"/>
      <c r="W265" s="3"/>
    </row>
    <row r="266" ht="14.25" customHeight="1">
      <c r="T266" s="2"/>
      <c r="V266" s="3"/>
      <c r="W266" s="3"/>
    </row>
    <row r="267" ht="14.25" customHeight="1">
      <c r="T267" s="2"/>
      <c r="V267" s="3"/>
      <c r="W267" s="3"/>
    </row>
    <row r="268" ht="14.25" customHeight="1">
      <c r="T268" s="2"/>
      <c r="V268" s="3"/>
      <c r="W268" s="3"/>
    </row>
    <row r="269" ht="14.25" customHeight="1">
      <c r="T269" s="2"/>
      <c r="V269" s="3"/>
      <c r="W269" s="3"/>
    </row>
    <row r="270" ht="14.25" customHeight="1">
      <c r="T270" s="2"/>
      <c r="V270" s="3"/>
      <c r="W270" s="3"/>
    </row>
    <row r="271" ht="14.25" customHeight="1">
      <c r="T271" s="2"/>
      <c r="V271" s="3"/>
      <c r="W271" s="3"/>
    </row>
    <row r="272" ht="14.25" customHeight="1">
      <c r="T272" s="2"/>
      <c r="V272" s="3"/>
      <c r="W272" s="3"/>
    </row>
    <row r="273" ht="14.25" customHeight="1">
      <c r="T273" s="2"/>
      <c r="V273" s="3"/>
      <c r="W273" s="3"/>
    </row>
    <row r="274" ht="14.25" customHeight="1">
      <c r="T274" s="2"/>
      <c r="V274" s="3"/>
      <c r="W274" s="3"/>
    </row>
    <row r="275" ht="14.25" customHeight="1">
      <c r="T275" s="2"/>
      <c r="V275" s="3"/>
      <c r="W275" s="3"/>
    </row>
    <row r="276" ht="14.25" customHeight="1">
      <c r="T276" s="2"/>
      <c r="V276" s="3"/>
      <c r="W276" s="3"/>
    </row>
    <row r="277" ht="14.25" customHeight="1">
      <c r="T277" s="2"/>
      <c r="V277" s="3"/>
      <c r="W277" s="3"/>
    </row>
    <row r="278" ht="14.25" customHeight="1">
      <c r="T278" s="2"/>
      <c r="V278" s="3"/>
      <c r="W278" s="3"/>
    </row>
    <row r="279" ht="14.25" customHeight="1">
      <c r="T279" s="2"/>
      <c r="V279" s="3"/>
      <c r="W279" s="3"/>
    </row>
    <row r="280" ht="14.25" customHeight="1">
      <c r="T280" s="2"/>
      <c r="V280" s="3"/>
      <c r="W280" s="3"/>
    </row>
    <row r="281" ht="14.25" customHeight="1">
      <c r="T281" s="2"/>
      <c r="V281" s="3"/>
      <c r="W281" s="3"/>
    </row>
    <row r="282" ht="14.25" customHeight="1">
      <c r="T282" s="2"/>
      <c r="V282" s="3"/>
      <c r="W282" s="3"/>
    </row>
    <row r="283" ht="14.25" customHeight="1">
      <c r="T283" s="2"/>
      <c r="V283" s="3"/>
      <c r="W283" s="3"/>
    </row>
    <row r="284" ht="14.25" customHeight="1">
      <c r="T284" s="2"/>
      <c r="V284" s="3"/>
      <c r="W284" s="3"/>
    </row>
    <row r="285" ht="14.25" customHeight="1">
      <c r="T285" s="2"/>
      <c r="V285" s="3"/>
      <c r="W285" s="3"/>
    </row>
    <row r="286" ht="14.25" customHeight="1">
      <c r="T286" s="2"/>
      <c r="V286" s="3"/>
      <c r="W286" s="3"/>
    </row>
    <row r="287" ht="14.25" customHeight="1">
      <c r="T287" s="2"/>
      <c r="V287" s="3"/>
      <c r="W287" s="3"/>
    </row>
    <row r="288" ht="14.25" customHeight="1">
      <c r="T288" s="2"/>
      <c r="V288" s="3"/>
      <c r="W288" s="3"/>
    </row>
    <row r="289" ht="14.25" customHeight="1">
      <c r="T289" s="2"/>
      <c r="V289" s="3"/>
      <c r="W289" s="3"/>
    </row>
    <row r="290" ht="14.25" customHeight="1">
      <c r="T290" s="2"/>
      <c r="V290" s="3"/>
      <c r="W290" s="3"/>
    </row>
    <row r="291" ht="14.25" customHeight="1">
      <c r="T291" s="2"/>
      <c r="V291" s="3"/>
      <c r="W291" s="3"/>
    </row>
    <row r="292" ht="14.25" customHeight="1">
      <c r="T292" s="2"/>
      <c r="V292" s="3"/>
      <c r="W292" s="3"/>
    </row>
    <row r="293" ht="14.25" customHeight="1">
      <c r="T293" s="2"/>
      <c r="V293" s="3"/>
      <c r="W293" s="3"/>
    </row>
    <row r="294" ht="14.25" customHeight="1">
      <c r="T294" s="2"/>
      <c r="V294" s="3"/>
      <c r="W294" s="3"/>
    </row>
    <row r="295" ht="14.25" customHeight="1">
      <c r="T295" s="2"/>
      <c r="V295" s="3"/>
      <c r="W295" s="3"/>
    </row>
    <row r="296" ht="14.25" customHeight="1">
      <c r="T296" s="2"/>
      <c r="V296" s="3"/>
      <c r="W296" s="3"/>
    </row>
    <row r="297" ht="14.25" customHeight="1">
      <c r="T297" s="2"/>
      <c r="V297" s="3"/>
      <c r="W297" s="3"/>
    </row>
    <row r="298" ht="14.25" customHeight="1">
      <c r="T298" s="2"/>
      <c r="V298" s="3"/>
      <c r="W298" s="3"/>
    </row>
    <row r="299" ht="14.25" customHeight="1">
      <c r="T299" s="2"/>
      <c r="V299" s="3"/>
      <c r="W299" s="3"/>
    </row>
    <row r="300" ht="14.25" customHeight="1">
      <c r="T300" s="2"/>
      <c r="V300" s="3"/>
      <c r="W300" s="3"/>
    </row>
    <row r="301" ht="14.25" customHeight="1">
      <c r="T301" s="2"/>
      <c r="V301" s="3"/>
      <c r="W301" s="3"/>
    </row>
    <row r="302" ht="14.25" customHeight="1">
      <c r="T302" s="2"/>
      <c r="V302" s="3"/>
      <c r="W302" s="3"/>
    </row>
    <row r="303" ht="14.25" customHeight="1">
      <c r="T303" s="2"/>
      <c r="V303" s="3"/>
      <c r="W303" s="3"/>
    </row>
    <row r="304" ht="14.25" customHeight="1">
      <c r="T304" s="2"/>
      <c r="V304" s="3"/>
      <c r="W304" s="3"/>
    </row>
    <row r="305" ht="14.25" customHeight="1">
      <c r="T305" s="2"/>
      <c r="V305" s="3"/>
      <c r="W305" s="3"/>
    </row>
    <row r="306" ht="14.25" customHeight="1">
      <c r="T306" s="2"/>
      <c r="V306" s="3"/>
      <c r="W306" s="3"/>
    </row>
    <row r="307" ht="14.25" customHeight="1">
      <c r="T307" s="2"/>
      <c r="V307" s="3"/>
      <c r="W307" s="3"/>
    </row>
    <row r="308" ht="14.25" customHeight="1">
      <c r="T308" s="2"/>
      <c r="V308" s="3"/>
      <c r="W308" s="3"/>
    </row>
    <row r="309" ht="14.25" customHeight="1">
      <c r="T309" s="2"/>
      <c r="V309" s="3"/>
      <c r="W309" s="3"/>
    </row>
    <row r="310" ht="14.25" customHeight="1">
      <c r="T310" s="2"/>
      <c r="V310" s="3"/>
      <c r="W310" s="3"/>
    </row>
    <row r="311" ht="14.25" customHeight="1">
      <c r="T311" s="2"/>
      <c r="V311" s="3"/>
      <c r="W311" s="3"/>
    </row>
    <row r="312" ht="14.25" customHeight="1">
      <c r="T312" s="2"/>
      <c r="V312" s="3"/>
      <c r="W312" s="3"/>
    </row>
    <row r="313" ht="14.25" customHeight="1">
      <c r="T313" s="2"/>
      <c r="V313" s="3"/>
      <c r="W313" s="3"/>
    </row>
    <row r="314" ht="14.25" customHeight="1">
      <c r="T314" s="2"/>
      <c r="V314" s="3"/>
      <c r="W314" s="3"/>
    </row>
    <row r="315" ht="14.25" customHeight="1">
      <c r="T315" s="2"/>
      <c r="V315" s="3"/>
      <c r="W315" s="3"/>
    </row>
    <row r="316" ht="14.25" customHeight="1">
      <c r="T316" s="2"/>
      <c r="V316" s="3"/>
      <c r="W316" s="3"/>
    </row>
    <row r="317" ht="14.25" customHeight="1">
      <c r="T317" s="2"/>
      <c r="V317" s="3"/>
      <c r="W317" s="3"/>
    </row>
    <row r="318" ht="14.25" customHeight="1">
      <c r="T318" s="2"/>
      <c r="V318" s="3"/>
      <c r="W318" s="3"/>
    </row>
    <row r="319" ht="14.25" customHeight="1">
      <c r="T319" s="2"/>
      <c r="V319" s="3"/>
      <c r="W319" s="3"/>
    </row>
    <row r="320" ht="14.25" customHeight="1">
      <c r="T320" s="2"/>
      <c r="V320" s="3"/>
      <c r="W320" s="3"/>
    </row>
    <row r="321" ht="14.25" customHeight="1">
      <c r="T321" s="2"/>
      <c r="V321" s="3"/>
      <c r="W321" s="3"/>
    </row>
    <row r="322" ht="14.25" customHeight="1">
      <c r="T322" s="2"/>
      <c r="V322" s="3"/>
      <c r="W322" s="3"/>
    </row>
    <row r="323" ht="14.25" customHeight="1">
      <c r="T323" s="2"/>
      <c r="V323" s="3"/>
      <c r="W323" s="3"/>
    </row>
    <row r="324" ht="14.25" customHeight="1">
      <c r="T324" s="2"/>
      <c r="V324" s="3"/>
      <c r="W324" s="3"/>
    </row>
    <row r="325" ht="14.25" customHeight="1">
      <c r="T325" s="2"/>
      <c r="V325" s="3"/>
      <c r="W325" s="3"/>
    </row>
    <row r="326" ht="14.25" customHeight="1">
      <c r="T326" s="2"/>
      <c r="V326" s="3"/>
      <c r="W326" s="3"/>
    </row>
    <row r="327" ht="14.25" customHeight="1">
      <c r="T327" s="2"/>
      <c r="V327" s="3"/>
      <c r="W327" s="3"/>
    </row>
    <row r="328" ht="14.25" customHeight="1">
      <c r="T328" s="2"/>
      <c r="V328" s="3"/>
      <c r="W328" s="3"/>
    </row>
    <row r="329" ht="14.25" customHeight="1">
      <c r="T329" s="2"/>
      <c r="V329" s="3"/>
      <c r="W329" s="3"/>
    </row>
    <row r="330" ht="14.25" customHeight="1">
      <c r="T330" s="2"/>
      <c r="V330" s="3"/>
      <c r="W330" s="3"/>
    </row>
    <row r="331" ht="14.25" customHeight="1">
      <c r="T331" s="2"/>
      <c r="V331" s="3"/>
      <c r="W331" s="3"/>
    </row>
    <row r="332" ht="14.25" customHeight="1">
      <c r="T332" s="2"/>
      <c r="V332" s="3"/>
      <c r="W332" s="3"/>
    </row>
    <row r="333" ht="14.25" customHeight="1">
      <c r="T333" s="2"/>
      <c r="V333" s="3"/>
      <c r="W333" s="3"/>
    </row>
    <row r="334" ht="14.25" customHeight="1">
      <c r="T334" s="2"/>
      <c r="V334" s="3"/>
      <c r="W334" s="3"/>
    </row>
    <row r="335" ht="14.25" customHeight="1">
      <c r="T335" s="2"/>
      <c r="V335" s="3"/>
      <c r="W335" s="3"/>
    </row>
    <row r="336" ht="14.25" customHeight="1">
      <c r="T336" s="2"/>
      <c r="V336" s="3"/>
      <c r="W336" s="3"/>
    </row>
    <row r="337" ht="14.25" customHeight="1">
      <c r="T337" s="2"/>
      <c r="V337" s="3"/>
      <c r="W337" s="3"/>
    </row>
    <row r="338" ht="14.25" customHeight="1">
      <c r="T338" s="2"/>
      <c r="V338" s="3"/>
      <c r="W338" s="3"/>
    </row>
    <row r="339" ht="14.25" customHeight="1">
      <c r="T339" s="2"/>
      <c r="V339" s="3"/>
      <c r="W339" s="3"/>
    </row>
    <row r="340" ht="14.25" customHeight="1">
      <c r="T340" s="2"/>
      <c r="V340" s="3"/>
      <c r="W340" s="3"/>
    </row>
    <row r="341" ht="14.25" customHeight="1">
      <c r="T341" s="2"/>
      <c r="V341" s="3"/>
      <c r="W341" s="3"/>
    </row>
    <row r="342" ht="14.25" customHeight="1">
      <c r="T342" s="2"/>
      <c r="V342" s="3"/>
      <c r="W342" s="3"/>
    </row>
    <row r="343" ht="14.25" customHeight="1">
      <c r="T343" s="2"/>
      <c r="V343" s="3"/>
      <c r="W343" s="3"/>
    </row>
    <row r="344" ht="14.25" customHeight="1">
      <c r="T344" s="2"/>
      <c r="V344" s="3"/>
      <c r="W344" s="3"/>
    </row>
    <row r="345" ht="14.25" customHeight="1">
      <c r="T345" s="2"/>
      <c r="V345" s="3"/>
      <c r="W345" s="3"/>
    </row>
    <row r="346" ht="14.25" customHeight="1">
      <c r="T346" s="2"/>
      <c r="V346" s="3"/>
      <c r="W346" s="3"/>
    </row>
    <row r="347" ht="14.25" customHeight="1">
      <c r="T347" s="2"/>
      <c r="V347" s="3"/>
      <c r="W347" s="3"/>
    </row>
    <row r="348" ht="14.25" customHeight="1">
      <c r="T348" s="2"/>
      <c r="V348" s="3"/>
      <c r="W348" s="3"/>
    </row>
    <row r="349" ht="14.25" customHeight="1">
      <c r="T349" s="2"/>
      <c r="V349" s="3"/>
      <c r="W349" s="3"/>
    </row>
    <row r="350" ht="14.25" customHeight="1">
      <c r="T350" s="2"/>
      <c r="V350" s="3"/>
      <c r="W350" s="3"/>
    </row>
    <row r="351" ht="14.25" customHeight="1">
      <c r="T351" s="2"/>
      <c r="V351" s="3"/>
      <c r="W351" s="3"/>
    </row>
    <row r="352" ht="14.25" customHeight="1">
      <c r="T352" s="2"/>
      <c r="V352" s="3"/>
      <c r="W352" s="3"/>
    </row>
    <row r="353" ht="14.25" customHeight="1">
      <c r="T353" s="2"/>
      <c r="V353" s="3"/>
      <c r="W353" s="3"/>
    </row>
    <row r="354" ht="14.25" customHeight="1">
      <c r="T354" s="2"/>
      <c r="V354" s="3"/>
      <c r="W354" s="3"/>
    </row>
    <row r="355" ht="14.25" customHeight="1">
      <c r="T355" s="2"/>
      <c r="V355" s="3"/>
      <c r="W355" s="3"/>
    </row>
    <row r="356" ht="14.25" customHeight="1">
      <c r="T356" s="2"/>
      <c r="V356" s="3"/>
      <c r="W356" s="3"/>
    </row>
    <row r="357" ht="14.25" customHeight="1">
      <c r="T357" s="2"/>
      <c r="V357" s="3"/>
      <c r="W357" s="3"/>
    </row>
    <row r="358" ht="14.25" customHeight="1">
      <c r="T358" s="2"/>
      <c r="V358" s="3"/>
      <c r="W358" s="3"/>
    </row>
    <row r="359" ht="14.25" customHeight="1">
      <c r="T359" s="2"/>
      <c r="V359" s="3"/>
      <c r="W359" s="3"/>
    </row>
    <row r="360" ht="14.25" customHeight="1">
      <c r="T360" s="2"/>
      <c r="V360" s="3"/>
      <c r="W360" s="3"/>
    </row>
    <row r="361" ht="14.25" customHeight="1">
      <c r="T361" s="2"/>
      <c r="V361" s="3"/>
      <c r="W361" s="3"/>
    </row>
    <row r="362" ht="14.25" customHeight="1">
      <c r="T362" s="2"/>
      <c r="V362" s="3"/>
      <c r="W362" s="3"/>
    </row>
    <row r="363" ht="14.25" customHeight="1">
      <c r="T363" s="2"/>
      <c r="V363" s="3"/>
      <c r="W363" s="3"/>
    </row>
    <row r="364" ht="14.25" customHeight="1">
      <c r="T364" s="2"/>
      <c r="V364" s="3"/>
      <c r="W364" s="3"/>
    </row>
    <row r="365" ht="14.25" customHeight="1">
      <c r="T365" s="2"/>
      <c r="V365" s="3"/>
      <c r="W365" s="3"/>
    </row>
    <row r="366" ht="14.25" customHeight="1">
      <c r="T366" s="2"/>
      <c r="V366" s="3"/>
      <c r="W366" s="3"/>
    </row>
    <row r="367" ht="14.25" customHeight="1">
      <c r="T367" s="2"/>
      <c r="V367" s="3"/>
      <c r="W367" s="3"/>
    </row>
    <row r="368" ht="14.25" customHeight="1">
      <c r="T368" s="2"/>
      <c r="V368" s="3"/>
      <c r="W368" s="3"/>
    </row>
    <row r="369" ht="14.25" customHeight="1">
      <c r="T369" s="2"/>
      <c r="V369" s="3"/>
      <c r="W369" s="3"/>
    </row>
    <row r="370" ht="14.25" customHeight="1">
      <c r="T370" s="2"/>
      <c r="V370" s="3"/>
      <c r="W370" s="3"/>
    </row>
    <row r="371" ht="14.25" customHeight="1">
      <c r="T371" s="2"/>
      <c r="V371" s="3"/>
      <c r="W371" s="3"/>
    </row>
    <row r="372" ht="14.25" customHeight="1">
      <c r="T372" s="2"/>
      <c r="V372" s="3"/>
      <c r="W372" s="3"/>
    </row>
    <row r="373" ht="14.25" customHeight="1">
      <c r="T373" s="2"/>
      <c r="V373" s="3"/>
      <c r="W373" s="3"/>
    </row>
    <row r="374" ht="14.25" customHeight="1">
      <c r="T374" s="2"/>
      <c r="V374" s="3"/>
      <c r="W374" s="3"/>
    </row>
    <row r="375" ht="14.25" customHeight="1">
      <c r="T375" s="2"/>
      <c r="V375" s="3"/>
      <c r="W375" s="3"/>
    </row>
    <row r="376" ht="14.25" customHeight="1">
      <c r="T376" s="2"/>
      <c r="V376" s="3"/>
      <c r="W376" s="3"/>
    </row>
    <row r="377" ht="14.25" customHeight="1">
      <c r="T377" s="2"/>
      <c r="V377" s="3"/>
      <c r="W377" s="3"/>
    </row>
    <row r="378" ht="14.25" customHeight="1">
      <c r="T378" s="2"/>
      <c r="V378" s="3"/>
      <c r="W378" s="3"/>
    </row>
    <row r="379" ht="14.25" customHeight="1">
      <c r="T379" s="2"/>
      <c r="V379" s="3"/>
      <c r="W379" s="3"/>
    </row>
    <row r="380" ht="14.25" customHeight="1">
      <c r="T380" s="2"/>
      <c r="V380" s="3"/>
      <c r="W380" s="3"/>
    </row>
    <row r="381" ht="14.25" customHeight="1">
      <c r="T381" s="2"/>
      <c r="V381" s="3"/>
      <c r="W381" s="3"/>
    </row>
    <row r="382" ht="14.25" customHeight="1">
      <c r="T382" s="2"/>
      <c r="V382" s="3"/>
      <c r="W382" s="3"/>
    </row>
    <row r="383" ht="14.25" customHeight="1">
      <c r="T383" s="2"/>
      <c r="V383" s="3"/>
      <c r="W383" s="3"/>
    </row>
    <row r="384" ht="14.25" customHeight="1">
      <c r="T384" s="2"/>
      <c r="V384" s="3"/>
      <c r="W384" s="3"/>
    </row>
    <row r="385" ht="14.25" customHeight="1">
      <c r="T385" s="2"/>
      <c r="V385" s="3"/>
      <c r="W385" s="3"/>
    </row>
    <row r="386" ht="14.25" customHeight="1">
      <c r="T386" s="2"/>
      <c r="V386" s="3"/>
      <c r="W386" s="3"/>
    </row>
    <row r="387" ht="14.25" customHeight="1">
      <c r="T387" s="2"/>
      <c r="V387" s="3"/>
      <c r="W387" s="3"/>
    </row>
    <row r="388" ht="14.25" customHeight="1">
      <c r="T388" s="2"/>
      <c r="V388" s="3"/>
      <c r="W388" s="3"/>
    </row>
    <row r="389" ht="14.25" customHeight="1">
      <c r="T389" s="2"/>
      <c r="V389" s="3"/>
      <c r="W389" s="3"/>
    </row>
    <row r="390" ht="14.25" customHeight="1">
      <c r="T390" s="2"/>
      <c r="V390" s="3"/>
      <c r="W390" s="3"/>
    </row>
    <row r="391" ht="14.25" customHeight="1">
      <c r="T391" s="2"/>
      <c r="V391" s="3"/>
      <c r="W391" s="3"/>
    </row>
    <row r="392" ht="14.25" customHeight="1">
      <c r="T392" s="2"/>
      <c r="V392" s="3"/>
      <c r="W392" s="3"/>
    </row>
    <row r="393" ht="14.25" customHeight="1">
      <c r="T393" s="2"/>
      <c r="V393" s="3"/>
      <c r="W393" s="3"/>
    </row>
    <row r="394" ht="14.25" customHeight="1">
      <c r="T394" s="2"/>
      <c r="V394" s="3"/>
      <c r="W394" s="3"/>
    </row>
    <row r="395" ht="14.25" customHeight="1">
      <c r="T395" s="2"/>
      <c r="V395" s="3"/>
      <c r="W395" s="3"/>
    </row>
    <row r="396" ht="14.25" customHeight="1">
      <c r="T396" s="2"/>
      <c r="V396" s="3"/>
      <c r="W396" s="3"/>
    </row>
    <row r="397" ht="14.25" customHeight="1">
      <c r="T397" s="2"/>
      <c r="V397" s="3"/>
      <c r="W397" s="3"/>
    </row>
    <row r="398" ht="14.25" customHeight="1">
      <c r="T398" s="2"/>
      <c r="V398" s="3"/>
      <c r="W398" s="3"/>
    </row>
    <row r="399" ht="14.25" customHeight="1">
      <c r="T399" s="2"/>
      <c r="V399" s="3"/>
      <c r="W399" s="3"/>
    </row>
    <row r="400" ht="14.25" customHeight="1">
      <c r="T400" s="2"/>
      <c r="V400" s="3"/>
      <c r="W400" s="3"/>
    </row>
    <row r="401" ht="14.25" customHeight="1">
      <c r="T401" s="2"/>
      <c r="V401" s="3"/>
      <c r="W401" s="3"/>
    </row>
    <row r="402" ht="14.25" customHeight="1">
      <c r="T402" s="2"/>
      <c r="V402" s="3"/>
      <c r="W402" s="3"/>
    </row>
    <row r="403" ht="14.25" customHeight="1">
      <c r="T403" s="2"/>
      <c r="V403" s="3"/>
      <c r="W403" s="3"/>
    </row>
    <row r="404" ht="14.25" customHeight="1">
      <c r="T404" s="2"/>
      <c r="V404" s="3"/>
      <c r="W404" s="3"/>
    </row>
    <row r="405" ht="14.25" customHeight="1">
      <c r="T405" s="2"/>
      <c r="V405" s="3"/>
      <c r="W405" s="3"/>
    </row>
    <row r="406" ht="14.25" customHeight="1">
      <c r="T406" s="2"/>
      <c r="V406" s="3"/>
      <c r="W406" s="3"/>
    </row>
    <row r="407" ht="14.25" customHeight="1">
      <c r="T407" s="2"/>
      <c r="V407" s="3"/>
      <c r="W407" s="3"/>
    </row>
    <row r="408" ht="14.25" customHeight="1">
      <c r="T408" s="2"/>
      <c r="V408" s="3"/>
      <c r="W408" s="3"/>
    </row>
    <row r="409" ht="14.25" customHeight="1">
      <c r="T409" s="2"/>
      <c r="V409" s="3"/>
      <c r="W409" s="3"/>
    </row>
    <row r="410" ht="14.25" customHeight="1">
      <c r="T410" s="2"/>
      <c r="V410" s="3"/>
      <c r="W410" s="3"/>
    </row>
    <row r="411" ht="14.25" customHeight="1">
      <c r="T411" s="2"/>
      <c r="V411" s="3"/>
      <c r="W411" s="3"/>
    </row>
    <row r="412" ht="14.25" customHeight="1">
      <c r="T412" s="2"/>
      <c r="V412" s="3"/>
      <c r="W412" s="3"/>
    </row>
    <row r="413" ht="14.25" customHeight="1">
      <c r="T413" s="2"/>
      <c r="V413" s="3"/>
      <c r="W413" s="3"/>
    </row>
    <row r="414" ht="14.25" customHeight="1">
      <c r="T414" s="2"/>
      <c r="V414" s="3"/>
      <c r="W414" s="3"/>
    </row>
    <row r="415" ht="14.25" customHeight="1">
      <c r="T415" s="2"/>
      <c r="V415" s="3"/>
      <c r="W415" s="3"/>
    </row>
    <row r="416" ht="14.25" customHeight="1">
      <c r="T416" s="2"/>
      <c r="V416" s="3"/>
      <c r="W416" s="3"/>
    </row>
    <row r="417" ht="14.25" customHeight="1">
      <c r="T417" s="2"/>
      <c r="V417" s="3"/>
      <c r="W417" s="3"/>
    </row>
    <row r="418" ht="14.25" customHeight="1">
      <c r="T418" s="2"/>
      <c r="V418" s="3"/>
      <c r="W418" s="3"/>
    </row>
    <row r="419" ht="14.25" customHeight="1">
      <c r="T419" s="2"/>
      <c r="V419" s="3"/>
      <c r="W419" s="3"/>
    </row>
    <row r="420" ht="14.25" customHeight="1">
      <c r="T420" s="2"/>
      <c r="V420" s="3"/>
      <c r="W420" s="3"/>
    </row>
    <row r="421" ht="14.25" customHeight="1">
      <c r="T421" s="2"/>
      <c r="V421" s="3"/>
      <c r="W421" s="3"/>
    </row>
    <row r="422" ht="14.25" customHeight="1">
      <c r="T422" s="2"/>
      <c r="V422" s="3"/>
      <c r="W422" s="3"/>
    </row>
    <row r="423" ht="14.25" customHeight="1">
      <c r="T423" s="2"/>
      <c r="V423" s="3"/>
      <c r="W423" s="3"/>
    </row>
    <row r="424" ht="14.25" customHeight="1">
      <c r="T424" s="2"/>
      <c r="V424" s="3"/>
      <c r="W424" s="3"/>
    </row>
    <row r="425" ht="14.25" customHeight="1">
      <c r="T425" s="2"/>
      <c r="V425" s="3"/>
      <c r="W425" s="3"/>
    </row>
    <row r="426" ht="14.25" customHeight="1">
      <c r="T426" s="2"/>
      <c r="V426" s="3"/>
      <c r="W426" s="3"/>
    </row>
    <row r="427" ht="14.25" customHeight="1">
      <c r="T427" s="2"/>
      <c r="V427" s="3"/>
      <c r="W427" s="3"/>
    </row>
    <row r="428" ht="14.25" customHeight="1">
      <c r="T428" s="2"/>
      <c r="V428" s="3"/>
      <c r="W428" s="3"/>
    </row>
    <row r="429" ht="14.25" customHeight="1">
      <c r="T429" s="2"/>
      <c r="V429" s="3"/>
      <c r="W429" s="3"/>
    </row>
    <row r="430" ht="14.25" customHeight="1">
      <c r="T430" s="2"/>
      <c r="V430" s="3"/>
      <c r="W430" s="3"/>
    </row>
    <row r="431" ht="14.25" customHeight="1">
      <c r="T431" s="2"/>
      <c r="V431" s="3"/>
      <c r="W431" s="3"/>
    </row>
    <row r="432" ht="14.25" customHeight="1">
      <c r="T432" s="2"/>
      <c r="V432" s="3"/>
      <c r="W432" s="3"/>
    </row>
    <row r="433" ht="14.25" customHeight="1">
      <c r="T433" s="2"/>
      <c r="V433" s="3"/>
      <c r="W433" s="3"/>
    </row>
    <row r="434" ht="14.25" customHeight="1">
      <c r="T434" s="2"/>
      <c r="V434" s="3"/>
      <c r="W434" s="3"/>
    </row>
    <row r="435" ht="14.25" customHeight="1">
      <c r="T435" s="2"/>
      <c r="V435" s="3"/>
      <c r="W435" s="3"/>
    </row>
    <row r="436" ht="14.25" customHeight="1">
      <c r="T436" s="2"/>
      <c r="V436" s="3"/>
      <c r="W436" s="3"/>
    </row>
    <row r="437" ht="14.25" customHeight="1">
      <c r="T437" s="2"/>
      <c r="V437" s="3"/>
      <c r="W437" s="3"/>
    </row>
    <row r="438" ht="14.25" customHeight="1">
      <c r="T438" s="2"/>
      <c r="V438" s="3"/>
      <c r="W438" s="3"/>
    </row>
    <row r="439" ht="14.25" customHeight="1">
      <c r="T439" s="2"/>
      <c r="V439" s="3"/>
      <c r="W439" s="3"/>
    </row>
    <row r="440" ht="14.25" customHeight="1">
      <c r="T440" s="2"/>
      <c r="V440" s="3"/>
      <c r="W440" s="3"/>
    </row>
    <row r="441" ht="14.25" customHeight="1">
      <c r="T441" s="2"/>
      <c r="V441" s="3"/>
      <c r="W441" s="3"/>
    </row>
    <row r="442" ht="14.25" customHeight="1">
      <c r="T442" s="2"/>
      <c r="V442" s="3"/>
      <c r="W442" s="3"/>
    </row>
    <row r="443" ht="14.25" customHeight="1">
      <c r="T443" s="2"/>
      <c r="V443" s="3"/>
      <c r="W443" s="3"/>
    </row>
    <row r="444" ht="14.25" customHeight="1">
      <c r="T444" s="2"/>
      <c r="V444" s="3"/>
      <c r="W444" s="3"/>
    </row>
    <row r="445" ht="14.25" customHeight="1">
      <c r="T445" s="2"/>
      <c r="V445" s="3"/>
      <c r="W445" s="3"/>
    </row>
    <row r="446" ht="14.25" customHeight="1">
      <c r="T446" s="2"/>
      <c r="V446" s="3"/>
      <c r="W446" s="3"/>
    </row>
    <row r="447" ht="14.25" customHeight="1">
      <c r="T447" s="2"/>
      <c r="V447" s="3"/>
      <c r="W447" s="3"/>
    </row>
    <row r="448" ht="14.25" customHeight="1">
      <c r="T448" s="2"/>
      <c r="V448" s="3"/>
      <c r="W448" s="3"/>
    </row>
    <row r="449" ht="14.25" customHeight="1">
      <c r="T449" s="2"/>
      <c r="V449" s="3"/>
      <c r="W449" s="3"/>
    </row>
    <row r="450" ht="14.25" customHeight="1">
      <c r="T450" s="2"/>
      <c r="V450" s="3"/>
      <c r="W450" s="3"/>
    </row>
    <row r="451" ht="14.25" customHeight="1">
      <c r="T451" s="2"/>
      <c r="V451" s="3"/>
      <c r="W451" s="3"/>
    </row>
    <row r="452" ht="14.25" customHeight="1">
      <c r="T452" s="2"/>
      <c r="V452" s="3"/>
      <c r="W452" s="3"/>
    </row>
    <row r="453" ht="14.25" customHeight="1">
      <c r="T453" s="2"/>
      <c r="V453" s="3"/>
      <c r="W453" s="3"/>
    </row>
    <row r="454" ht="14.25" customHeight="1">
      <c r="T454" s="2"/>
      <c r="V454" s="3"/>
      <c r="W454" s="3"/>
    </row>
    <row r="455" ht="14.25" customHeight="1">
      <c r="T455" s="2"/>
      <c r="V455" s="3"/>
      <c r="W455" s="3"/>
    </row>
    <row r="456" ht="14.25" customHeight="1">
      <c r="T456" s="2"/>
      <c r="V456" s="3"/>
      <c r="W456" s="3"/>
    </row>
    <row r="457" ht="14.25" customHeight="1">
      <c r="T457" s="2"/>
      <c r="V457" s="3"/>
      <c r="W457" s="3"/>
    </row>
    <row r="458" ht="14.25" customHeight="1">
      <c r="T458" s="2"/>
      <c r="V458" s="3"/>
      <c r="W458" s="3"/>
    </row>
    <row r="459" ht="14.25" customHeight="1">
      <c r="T459" s="2"/>
      <c r="V459" s="3"/>
      <c r="W459" s="3"/>
    </row>
    <row r="460" ht="14.25" customHeight="1">
      <c r="T460" s="2"/>
      <c r="V460" s="3"/>
      <c r="W460" s="3"/>
    </row>
    <row r="461" ht="14.25" customHeight="1">
      <c r="T461" s="2"/>
      <c r="V461" s="3"/>
      <c r="W461" s="3"/>
    </row>
    <row r="462" ht="14.25" customHeight="1">
      <c r="T462" s="2"/>
      <c r="V462" s="3"/>
      <c r="W462" s="3"/>
    </row>
    <row r="463" ht="14.25" customHeight="1">
      <c r="T463" s="2"/>
      <c r="V463" s="3"/>
      <c r="W463" s="3"/>
    </row>
    <row r="464" ht="14.25" customHeight="1">
      <c r="T464" s="2"/>
      <c r="V464" s="3"/>
      <c r="W464" s="3"/>
    </row>
    <row r="465" ht="14.25" customHeight="1">
      <c r="T465" s="2"/>
      <c r="V465" s="3"/>
      <c r="W465" s="3"/>
    </row>
    <row r="466" ht="14.25" customHeight="1">
      <c r="T466" s="2"/>
      <c r="V466" s="3"/>
      <c r="W466" s="3"/>
    </row>
    <row r="467" ht="14.25" customHeight="1">
      <c r="T467" s="2"/>
      <c r="V467" s="3"/>
      <c r="W467" s="3"/>
    </row>
    <row r="468" ht="14.25" customHeight="1">
      <c r="T468" s="2"/>
      <c r="V468" s="3"/>
      <c r="W468" s="3"/>
    </row>
    <row r="469" ht="14.25" customHeight="1">
      <c r="T469" s="2"/>
      <c r="V469" s="3"/>
      <c r="W469" s="3"/>
    </row>
    <row r="470" ht="14.25" customHeight="1">
      <c r="T470" s="2"/>
      <c r="V470" s="3"/>
      <c r="W470" s="3"/>
    </row>
    <row r="471" ht="14.25" customHeight="1">
      <c r="T471" s="2"/>
      <c r="V471" s="3"/>
      <c r="W471" s="3"/>
    </row>
    <row r="472" ht="14.25" customHeight="1">
      <c r="T472" s="2"/>
      <c r="V472" s="3"/>
      <c r="W472" s="3"/>
    </row>
    <row r="473" ht="14.25" customHeight="1">
      <c r="T473" s="2"/>
      <c r="V473" s="3"/>
      <c r="W473" s="3"/>
    </row>
    <row r="474" ht="14.25" customHeight="1">
      <c r="T474" s="2"/>
      <c r="V474" s="3"/>
      <c r="W474" s="3"/>
    </row>
    <row r="475" ht="14.25" customHeight="1">
      <c r="T475" s="2"/>
      <c r="V475" s="3"/>
      <c r="W475" s="3"/>
    </row>
    <row r="476" ht="14.25" customHeight="1">
      <c r="T476" s="2"/>
      <c r="V476" s="3"/>
      <c r="W476" s="3"/>
    </row>
    <row r="477" ht="14.25" customHeight="1">
      <c r="T477" s="2"/>
      <c r="V477" s="3"/>
      <c r="W477" s="3"/>
    </row>
    <row r="478" ht="14.25" customHeight="1">
      <c r="T478" s="2"/>
      <c r="V478" s="3"/>
      <c r="W478" s="3"/>
    </row>
    <row r="479" ht="14.25" customHeight="1">
      <c r="T479" s="2"/>
      <c r="V479" s="3"/>
      <c r="W479" s="3"/>
    </row>
    <row r="480" ht="14.25" customHeight="1">
      <c r="T480" s="2"/>
      <c r="V480" s="3"/>
      <c r="W480" s="3"/>
    </row>
    <row r="481" ht="14.25" customHeight="1">
      <c r="T481" s="2"/>
      <c r="V481" s="3"/>
      <c r="W481" s="3"/>
    </row>
    <row r="482" ht="14.25" customHeight="1">
      <c r="T482" s="2"/>
      <c r="V482" s="3"/>
      <c r="W482" s="3"/>
    </row>
    <row r="483" ht="14.25" customHeight="1">
      <c r="T483" s="2"/>
      <c r="V483" s="3"/>
      <c r="W483" s="3"/>
    </row>
    <row r="484" ht="14.25" customHeight="1">
      <c r="T484" s="2"/>
      <c r="V484" s="3"/>
      <c r="W484" s="3"/>
    </row>
    <row r="485" ht="14.25" customHeight="1">
      <c r="T485" s="2"/>
      <c r="V485" s="3"/>
      <c r="W485" s="3"/>
    </row>
    <row r="486" ht="14.25" customHeight="1">
      <c r="T486" s="2"/>
      <c r="V486" s="3"/>
      <c r="W486" s="3"/>
    </row>
    <row r="487" ht="14.25" customHeight="1">
      <c r="T487" s="2"/>
      <c r="V487" s="3"/>
      <c r="W487" s="3"/>
    </row>
    <row r="488" ht="14.25" customHeight="1">
      <c r="T488" s="2"/>
      <c r="V488" s="3"/>
      <c r="W488" s="3"/>
    </row>
    <row r="489" ht="14.25" customHeight="1">
      <c r="T489" s="2"/>
      <c r="V489" s="3"/>
      <c r="W489" s="3"/>
    </row>
    <row r="490" ht="14.25" customHeight="1">
      <c r="T490" s="2"/>
      <c r="V490" s="3"/>
      <c r="W490" s="3"/>
    </row>
    <row r="491" ht="14.25" customHeight="1">
      <c r="T491" s="2"/>
      <c r="V491" s="3"/>
      <c r="W491" s="3"/>
    </row>
    <row r="492" ht="14.25" customHeight="1">
      <c r="T492" s="2"/>
      <c r="V492" s="3"/>
      <c r="W492" s="3"/>
    </row>
    <row r="493" ht="14.25" customHeight="1">
      <c r="T493" s="2"/>
      <c r="V493" s="3"/>
      <c r="W493" s="3"/>
    </row>
    <row r="494" ht="14.25" customHeight="1">
      <c r="T494" s="2"/>
      <c r="V494" s="3"/>
      <c r="W494" s="3"/>
    </row>
    <row r="495" ht="14.25" customHeight="1">
      <c r="T495" s="2"/>
      <c r="V495" s="3"/>
      <c r="W495" s="3"/>
    </row>
    <row r="496" ht="14.25" customHeight="1">
      <c r="T496" s="2"/>
      <c r="V496" s="3"/>
      <c r="W496" s="3"/>
    </row>
    <row r="497" ht="14.25" customHeight="1">
      <c r="T497" s="2"/>
      <c r="V497" s="3"/>
      <c r="W497" s="3"/>
    </row>
    <row r="498" ht="14.25" customHeight="1">
      <c r="T498" s="2"/>
      <c r="V498" s="3"/>
      <c r="W498" s="3"/>
    </row>
    <row r="499" ht="14.25" customHeight="1">
      <c r="T499" s="2"/>
      <c r="V499" s="3"/>
      <c r="W499" s="3"/>
    </row>
    <row r="500" ht="14.25" customHeight="1">
      <c r="T500" s="2"/>
      <c r="V500" s="3"/>
      <c r="W500" s="3"/>
    </row>
    <row r="501" ht="14.25" customHeight="1">
      <c r="T501" s="2"/>
      <c r="V501" s="3"/>
      <c r="W501" s="3"/>
    </row>
    <row r="502" ht="14.25" customHeight="1">
      <c r="T502" s="2"/>
      <c r="V502" s="3"/>
      <c r="W502" s="3"/>
    </row>
    <row r="503" ht="14.25" customHeight="1">
      <c r="T503" s="2"/>
      <c r="V503" s="3"/>
      <c r="W503" s="3"/>
    </row>
    <row r="504" ht="14.25" customHeight="1">
      <c r="T504" s="2"/>
      <c r="V504" s="3"/>
      <c r="W504" s="3"/>
    </row>
    <row r="505" ht="14.25" customHeight="1">
      <c r="T505" s="2"/>
      <c r="V505" s="3"/>
      <c r="W505" s="3"/>
    </row>
    <row r="506" ht="14.25" customHeight="1">
      <c r="T506" s="2"/>
      <c r="V506" s="3"/>
      <c r="W506" s="3"/>
    </row>
    <row r="507" ht="14.25" customHeight="1">
      <c r="T507" s="2"/>
      <c r="V507" s="3"/>
      <c r="W507" s="3"/>
    </row>
    <row r="508" ht="14.25" customHeight="1">
      <c r="T508" s="2"/>
      <c r="V508" s="3"/>
      <c r="W508" s="3"/>
    </row>
    <row r="509" ht="14.25" customHeight="1">
      <c r="T509" s="2"/>
      <c r="V509" s="3"/>
      <c r="W509" s="3"/>
    </row>
    <row r="510" ht="14.25" customHeight="1">
      <c r="T510" s="2"/>
      <c r="V510" s="3"/>
      <c r="W510" s="3"/>
    </row>
    <row r="511" ht="14.25" customHeight="1">
      <c r="T511" s="2"/>
      <c r="V511" s="3"/>
      <c r="W511" s="3"/>
    </row>
    <row r="512" ht="14.25" customHeight="1">
      <c r="T512" s="2"/>
      <c r="V512" s="3"/>
      <c r="W512" s="3"/>
    </row>
    <row r="513" ht="14.25" customHeight="1">
      <c r="T513" s="2"/>
      <c r="V513" s="3"/>
      <c r="W513" s="3"/>
    </row>
    <row r="514" ht="14.25" customHeight="1">
      <c r="T514" s="2"/>
      <c r="V514" s="3"/>
      <c r="W514" s="3"/>
    </row>
    <row r="515" ht="14.25" customHeight="1">
      <c r="T515" s="2"/>
      <c r="V515" s="3"/>
      <c r="W515" s="3"/>
    </row>
    <row r="516" ht="14.25" customHeight="1">
      <c r="T516" s="2"/>
      <c r="V516" s="3"/>
      <c r="W516" s="3"/>
    </row>
    <row r="517" ht="14.25" customHeight="1">
      <c r="T517" s="2"/>
      <c r="V517" s="3"/>
      <c r="W517" s="3"/>
    </row>
    <row r="518" ht="14.25" customHeight="1">
      <c r="T518" s="2"/>
      <c r="V518" s="3"/>
      <c r="W518" s="3"/>
    </row>
    <row r="519" ht="14.25" customHeight="1">
      <c r="T519" s="2"/>
      <c r="V519" s="3"/>
      <c r="W519" s="3"/>
    </row>
    <row r="520" ht="14.25" customHeight="1">
      <c r="T520" s="2"/>
      <c r="V520" s="3"/>
      <c r="W520" s="3"/>
    </row>
    <row r="521" ht="14.25" customHeight="1">
      <c r="T521" s="2"/>
      <c r="V521" s="3"/>
      <c r="W521" s="3"/>
    </row>
    <row r="522" ht="14.25" customHeight="1">
      <c r="T522" s="2"/>
      <c r="V522" s="3"/>
      <c r="W522" s="3"/>
    </row>
    <row r="523" ht="14.25" customHeight="1">
      <c r="T523" s="2"/>
      <c r="V523" s="3"/>
      <c r="W523" s="3"/>
    </row>
    <row r="524" ht="14.25" customHeight="1">
      <c r="T524" s="2"/>
      <c r="V524" s="3"/>
      <c r="W524" s="3"/>
    </row>
    <row r="525" ht="14.25" customHeight="1">
      <c r="T525" s="2"/>
      <c r="V525" s="3"/>
      <c r="W525" s="3"/>
    </row>
    <row r="526" ht="14.25" customHeight="1">
      <c r="T526" s="2"/>
      <c r="V526" s="3"/>
      <c r="W526" s="3"/>
    </row>
    <row r="527" ht="14.25" customHeight="1">
      <c r="T527" s="2"/>
      <c r="V527" s="3"/>
      <c r="W527" s="3"/>
    </row>
    <row r="528" ht="14.25" customHeight="1">
      <c r="T528" s="2"/>
      <c r="V528" s="3"/>
      <c r="W528" s="3"/>
    </row>
    <row r="529" ht="14.25" customHeight="1">
      <c r="T529" s="2"/>
      <c r="V529" s="3"/>
      <c r="W529" s="3"/>
    </row>
    <row r="530" ht="14.25" customHeight="1">
      <c r="T530" s="2"/>
      <c r="V530" s="3"/>
      <c r="W530" s="3"/>
    </row>
    <row r="531" ht="14.25" customHeight="1">
      <c r="T531" s="2"/>
      <c r="V531" s="3"/>
      <c r="W531" s="3"/>
    </row>
    <row r="532" ht="14.25" customHeight="1">
      <c r="T532" s="2"/>
      <c r="V532" s="3"/>
      <c r="W532" s="3"/>
    </row>
    <row r="533" ht="14.25" customHeight="1">
      <c r="T533" s="2"/>
      <c r="V533" s="3"/>
      <c r="W533" s="3"/>
    </row>
    <row r="534" ht="14.25" customHeight="1">
      <c r="T534" s="2"/>
      <c r="V534" s="3"/>
      <c r="W534" s="3"/>
    </row>
    <row r="535" ht="14.25" customHeight="1">
      <c r="T535" s="2"/>
      <c r="V535" s="3"/>
      <c r="W535" s="3"/>
    </row>
    <row r="536" ht="14.25" customHeight="1">
      <c r="T536" s="2"/>
      <c r="V536" s="3"/>
      <c r="W536" s="3"/>
    </row>
    <row r="537" ht="14.25" customHeight="1">
      <c r="T537" s="2"/>
      <c r="V537" s="3"/>
      <c r="W537" s="3"/>
    </row>
    <row r="538" ht="14.25" customHeight="1">
      <c r="T538" s="2"/>
      <c r="V538" s="3"/>
      <c r="W538" s="3"/>
    </row>
    <row r="539" ht="14.25" customHeight="1">
      <c r="T539" s="2"/>
      <c r="V539" s="3"/>
      <c r="W539" s="3"/>
    </row>
    <row r="540" ht="14.25" customHeight="1">
      <c r="T540" s="2"/>
      <c r="V540" s="3"/>
      <c r="W540" s="3"/>
    </row>
    <row r="541" ht="14.25" customHeight="1">
      <c r="T541" s="2"/>
      <c r="V541" s="3"/>
      <c r="W541" s="3"/>
    </row>
    <row r="542" ht="14.25" customHeight="1">
      <c r="T542" s="2"/>
      <c r="V542" s="3"/>
      <c r="W542" s="3"/>
    </row>
    <row r="543" ht="14.25" customHeight="1">
      <c r="T543" s="2"/>
      <c r="V543" s="3"/>
      <c r="W543" s="3"/>
    </row>
    <row r="544" ht="14.25" customHeight="1">
      <c r="T544" s="2"/>
      <c r="V544" s="3"/>
      <c r="W544" s="3"/>
    </row>
    <row r="545" ht="14.25" customHeight="1">
      <c r="T545" s="2"/>
      <c r="V545" s="3"/>
      <c r="W545" s="3"/>
    </row>
    <row r="546" ht="14.25" customHeight="1">
      <c r="T546" s="2"/>
      <c r="V546" s="3"/>
      <c r="W546" s="3"/>
    </row>
    <row r="547" ht="14.25" customHeight="1">
      <c r="T547" s="2"/>
      <c r="V547" s="3"/>
      <c r="W547" s="3"/>
    </row>
    <row r="548" ht="14.25" customHeight="1">
      <c r="T548" s="2"/>
      <c r="V548" s="3"/>
      <c r="W548" s="3"/>
    </row>
    <row r="549" ht="14.25" customHeight="1">
      <c r="T549" s="2"/>
      <c r="V549" s="3"/>
      <c r="W549" s="3"/>
    </row>
    <row r="550" ht="14.25" customHeight="1">
      <c r="T550" s="2"/>
      <c r="V550" s="3"/>
      <c r="W550" s="3"/>
    </row>
    <row r="551" ht="14.25" customHeight="1">
      <c r="T551" s="2"/>
      <c r="V551" s="3"/>
      <c r="W551" s="3"/>
    </row>
    <row r="552" ht="14.25" customHeight="1">
      <c r="T552" s="2"/>
      <c r="V552" s="3"/>
      <c r="W552" s="3"/>
    </row>
    <row r="553" ht="14.25" customHeight="1">
      <c r="T553" s="2"/>
      <c r="V553" s="3"/>
      <c r="W553" s="3"/>
    </row>
    <row r="554" ht="14.25" customHeight="1">
      <c r="T554" s="2"/>
      <c r="V554" s="3"/>
      <c r="W554" s="3"/>
    </row>
    <row r="555" ht="14.25" customHeight="1">
      <c r="T555" s="2"/>
      <c r="V555" s="3"/>
      <c r="W555" s="3"/>
    </row>
    <row r="556" ht="14.25" customHeight="1">
      <c r="T556" s="2"/>
      <c r="V556" s="3"/>
      <c r="W556" s="3"/>
    </row>
    <row r="557" ht="14.25" customHeight="1">
      <c r="T557" s="2"/>
      <c r="V557" s="3"/>
      <c r="W557" s="3"/>
    </row>
    <row r="558" ht="14.25" customHeight="1">
      <c r="T558" s="2"/>
      <c r="V558" s="3"/>
      <c r="W558" s="3"/>
    </row>
    <row r="559" ht="14.25" customHeight="1">
      <c r="T559" s="2"/>
      <c r="V559" s="3"/>
      <c r="W559" s="3"/>
    </row>
    <row r="560" ht="14.25" customHeight="1">
      <c r="T560" s="2"/>
      <c r="V560" s="3"/>
      <c r="W560" s="3"/>
    </row>
    <row r="561" ht="14.25" customHeight="1">
      <c r="T561" s="2"/>
      <c r="V561" s="3"/>
      <c r="W561" s="3"/>
    </row>
    <row r="562" ht="14.25" customHeight="1">
      <c r="T562" s="2"/>
      <c r="V562" s="3"/>
      <c r="W562" s="3"/>
    </row>
    <row r="563" ht="14.25" customHeight="1">
      <c r="T563" s="2"/>
      <c r="V563" s="3"/>
      <c r="W563" s="3"/>
    </row>
    <row r="564" ht="14.25" customHeight="1">
      <c r="T564" s="2"/>
      <c r="V564" s="3"/>
      <c r="W564" s="3"/>
    </row>
    <row r="565" ht="14.25" customHeight="1">
      <c r="T565" s="2"/>
      <c r="V565" s="3"/>
      <c r="W565" s="3"/>
    </row>
    <row r="566" ht="14.25" customHeight="1">
      <c r="T566" s="2"/>
      <c r="V566" s="3"/>
      <c r="W566" s="3"/>
    </row>
    <row r="567" ht="14.25" customHeight="1">
      <c r="T567" s="2"/>
      <c r="V567" s="3"/>
      <c r="W567" s="3"/>
    </row>
    <row r="568" ht="14.25" customHeight="1">
      <c r="T568" s="2"/>
      <c r="V568" s="3"/>
      <c r="W568" s="3"/>
    </row>
    <row r="569" ht="14.25" customHeight="1">
      <c r="T569" s="2"/>
      <c r="V569" s="3"/>
      <c r="W569" s="3"/>
    </row>
    <row r="570" ht="14.25" customHeight="1">
      <c r="T570" s="2"/>
      <c r="V570" s="3"/>
      <c r="W570" s="3"/>
    </row>
    <row r="571" ht="14.25" customHeight="1">
      <c r="T571" s="2"/>
      <c r="V571" s="3"/>
      <c r="W571" s="3"/>
    </row>
    <row r="572" ht="14.25" customHeight="1">
      <c r="T572" s="2"/>
      <c r="V572" s="3"/>
      <c r="W572" s="3"/>
    </row>
    <row r="573" ht="14.25" customHeight="1">
      <c r="T573" s="2"/>
      <c r="V573" s="3"/>
      <c r="W573" s="3"/>
    </row>
    <row r="574" ht="14.25" customHeight="1">
      <c r="T574" s="2"/>
      <c r="V574" s="3"/>
      <c r="W574" s="3"/>
    </row>
    <row r="575" ht="14.25" customHeight="1">
      <c r="T575" s="2"/>
      <c r="V575" s="3"/>
      <c r="W575" s="3"/>
    </row>
    <row r="576" ht="14.25" customHeight="1">
      <c r="T576" s="2"/>
      <c r="V576" s="3"/>
      <c r="W576" s="3"/>
    </row>
    <row r="577" ht="14.25" customHeight="1">
      <c r="T577" s="2"/>
      <c r="V577" s="3"/>
      <c r="W577" s="3"/>
    </row>
    <row r="578" ht="14.25" customHeight="1">
      <c r="T578" s="2"/>
      <c r="V578" s="3"/>
      <c r="W578" s="3"/>
    </row>
    <row r="579" ht="14.25" customHeight="1">
      <c r="T579" s="2"/>
      <c r="V579" s="3"/>
      <c r="W579" s="3"/>
    </row>
    <row r="580" ht="14.25" customHeight="1">
      <c r="T580" s="2"/>
      <c r="V580" s="3"/>
      <c r="W580" s="3"/>
    </row>
    <row r="581" ht="14.25" customHeight="1">
      <c r="T581" s="2"/>
      <c r="V581" s="3"/>
      <c r="W581" s="3"/>
    </row>
    <row r="582" ht="14.25" customHeight="1">
      <c r="T582" s="2"/>
      <c r="V582" s="3"/>
      <c r="W582" s="3"/>
    </row>
    <row r="583" ht="14.25" customHeight="1">
      <c r="T583" s="2"/>
      <c r="V583" s="3"/>
      <c r="W583" s="3"/>
    </row>
    <row r="584" ht="14.25" customHeight="1">
      <c r="T584" s="2"/>
      <c r="V584" s="3"/>
      <c r="W584" s="3"/>
    </row>
    <row r="585" ht="14.25" customHeight="1">
      <c r="T585" s="2"/>
      <c r="V585" s="3"/>
      <c r="W585" s="3"/>
    </row>
    <row r="586" ht="14.25" customHeight="1">
      <c r="T586" s="2"/>
      <c r="V586" s="3"/>
      <c r="W586" s="3"/>
    </row>
    <row r="587" ht="14.25" customHeight="1">
      <c r="T587" s="2"/>
      <c r="V587" s="3"/>
      <c r="W587" s="3"/>
    </row>
    <row r="588" ht="14.25" customHeight="1">
      <c r="T588" s="2"/>
      <c r="V588" s="3"/>
      <c r="W588" s="3"/>
    </row>
    <row r="589" ht="14.25" customHeight="1">
      <c r="T589" s="2"/>
      <c r="V589" s="3"/>
      <c r="W589" s="3"/>
    </row>
    <row r="590" ht="14.25" customHeight="1">
      <c r="T590" s="2"/>
      <c r="V590" s="3"/>
      <c r="W590" s="3"/>
    </row>
    <row r="591" ht="14.25" customHeight="1">
      <c r="T591" s="2"/>
      <c r="V591" s="3"/>
      <c r="W591" s="3"/>
    </row>
    <row r="592" ht="14.25" customHeight="1">
      <c r="T592" s="2"/>
      <c r="V592" s="3"/>
      <c r="W592" s="3"/>
    </row>
    <row r="593" ht="14.25" customHeight="1">
      <c r="T593" s="2"/>
      <c r="V593" s="3"/>
      <c r="W593" s="3"/>
    </row>
    <row r="594" ht="14.25" customHeight="1">
      <c r="T594" s="2"/>
      <c r="V594" s="3"/>
      <c r="W594" s="3"/>
    </row>
    <row r="595" ht="14.25" customHeight="1">
      <c r="T595" s="2"/>
      <c r="V595" s="3"/>
      <c r="W595" s="3"/>
    </row>
    <row r="596" ht="14.25" customHeight="1">
      <c r="T596" s="2"/>
      <c r="V596" s="3"/>
      <c r="W596" s="3"/>
    </row>
    <row r="597" ht="14.25" customHeight="1">
      <c r="T597" s="2"/>
      <c r="V597" s="3"/>
      <c r="W597" s="3"/>
    </row>
    <row r="598" ht="14.25" customHeight="1">
      <c r="T598" s="2"/>
      <c r="V598" s="3"/>
      <c r="W598" s="3"/>
    </row>
    <row r="599" ht="14.25" customHeight="1">
      <c r="T599" s="2"/>
      <c r="V599" s="3"/>
      <c r="W599" s="3"/>
    </row>
    <row r="600" ht="14.25" customHeight="1">
      <c r="T600" s="2"/>
      <c r="V600" s="3"/>
      <c r="W600" s="3"/>
    </row>
    <row r="601" ht="14.25" customHeight="1">
      <c r="T601" s="2"/>
      <c r="V601" s="3"/>
      <c r="W601" s="3"/>
    </row>
    <row r="602" ht="14.25" customHeight="1">
      <c r="T602" s="2"/>
      <c r="V602" s="3"/>
      <c r="W602" s="3"/>
    </row>
    <row r="603" ht="14.25" customHeight="1">
      <c r="T603" s="2"/>
      <c r="V603" s="3"/>
      <c r="W603" s="3"/>
    </row>
    <row r="604" ht="14.25" customHeight="1">
      <c r="T604" s="2"/>
      <c r="V604" s="3"/>
      <c r="W604" s="3"/>
    </row>
    <row r="605" ht="14.25" customHeight="1">
      <c r="T605" s="2"/>
      <c r="V605" s="3"/>
      <c r="W605" s="3"/>
    </row>
    <row r="606" ht="14.25" customHeight="1">
      <c r="T606" s="2"/>
      <c r="V606" s="3"/>
      <c r="W606" s="3"/>
    </row>
    <row r="607" ht="14.25" customHeight="1">
      <c r="T607" s="2"/>
      <c r="V607" s="3"/>
      <c r="W607" s="3"/>
    </row>
    <row r="608" ht="14.25" customHeight="1">
      <c r="T608" s="2"/>
      <c r="V608" s="3"/>
      <c r="W608" s="3"/>
    </row>
    <row r="609" ht="14.25" customHeight="1">
      <c r="T609" s="2"/>
      <c r="V609" s="3"/>
      <c r="W609" s="3"/>
    </row>
    <row r="610" ht="14.25" customHeight="1">
      <c r="T610" s="2"/>
      <c r="V610" s="3"/>
      <c r="W610" s="3"/>
    </row>
    <row r="611" ht="14.25" customHeight="1">
      <c r="T611" s="2"/>
      <c r="V611" s="3"/>
      <c r="W611" s="3"/>
    </row>
    <row r="612" ht="14.25" customHeight="1">
      <c r="T612" s="2"/>
      <c r="V612" s="3"/>
      <c r="W612" s="3"/>
    </row>
    <row r="613" ht="14.25" customHeight="1">
      <c r="T613" s="2"/>
      <c r="V613" s="3"/>
      <c r="W613" s="3"/>
    </row>
    <row r="614" ht="14.25" customHeight="1">
      <c r="T614" s="2"/>
      <c r="V614" s="3"/>
      <c r="W614" s="3"/>
    </row>
    <row r="615" ht="14.25" customHeight="1">
      <c r="T615" s="2"/>
      <c r="V615" s="3"/>
      <c r="W615" s="3"/>
    </row>
    <row r="616" ht="14.25" customHeight="1">
      <c r="T616" s="2"/>
      <c r="V616" s="3"/>
      <c r="W616" s="3"/>
    </row>
    <row r="617" ht="14.25" customHeight="1">
      <c r="T617" s="2"/>
      <c r="V617" s="3"/>
      <c r="W617" s="3"/>
    </row>
    <row r="618" ht="14.25" customHeight="1">
      <c r="T618" s="2"/>
      <c r="V618" s="3"/>
      <c r="W618" s="3"/>
    </row>
    <row r="619" ht="14.25" customHeight="1">
      <c r="T619" s="2"/>
      <c r="V619" s="3"/>
      <c r="W619" s="3"/>
    </row>
    <row r="620" ht="14.25" customHeight="1">
      <c r="T620" s="2"/>
      <c r="V620" s="3"/>
      <c r="W620" s="3"/>
    </row>
    <row r="621" ht="14.25" customHeight="1">
      <c r="T621" s="2"/>
      <c r="V621" s="3"/>
      <c r="W621" s="3"/>
    </row>
    <row r="622" ht="14.25" customHeight="1">
      <c r="T622" s="2"/>
      <c r="V622" s="3"/>
      <c r="W622" s="3"/>
    </row>
    <row r="623" ht="14.25" customHeight="1">
      <c r="T623" s="2"/>
      <c r="V623" s="3"/>
      <c r="W623" s="3"/>
    </row>
    <row r="624" ht="14.25" customHeight="1">
      <c r="T624" s="2"/>
      <c r="V624" s="3"/>
      <c r="W624" s="3"/>
    </row>
    <row r="625" ht="14.25" customHeight="1">
      <c r="T625" s="2"/>
      <c r="V625" s="3"/>
      <c r="W625" s="3"/>
    </row>
    <row r="626" ht="14.25" customHeight="1">
      <c r="T626" s="2"/>
      <c r="V626" s="3"/>
      <c r="W626" s="3"/>
    </row>
    <row r="627" ht="14.25" customHeight="1">
      <c r="T627" s="2"/>
      <c r="V627" s="3"/>
      <c r="W627" s="3"/>
    </row>
    <row r="628" ht="14.25" customHeight="1">
      <c r="T628" s="2"/>
      <c r="V628" s="3"/>
      <c r="W628" s="3"/>
    </row>
    <row r="629" ht="14.25" customHeight="1">
      <c r="T629" s="2"/>
      <c r="V629" s="3"/>
      <c r="W629" s="3"/>
    </row>
    <row r="630" ht="14.25" customHeight="1">
      <c r="T630" s="2"/>
      <c r="V630" s="3"/>
      <c r="W630" s="3"/>
    </row>
    <row r="631" ht="14.25" customHeight="1">
      <c r="T631" s="2"/>
      <c r="V631" s="3"/>
      <c r="W631" s="3"/>
    </row>
    <row r="632" ht="14.25" customHeight="1">
      <c r="T632" s="2"/>
      <c r="V632" s="3"/>
      <c r="W632" s="3"/>
    </row>
    <row r="633" ht="14.25" customHeight="1">
      <c r="T633" s="2"/>
      <c r="V633" s="3"/>
      <c r="W633" s="3"/>
    </row>
    <row r="634" ht="14.25" customHeight="1">
      <c r="T634" s="2"/>
      <c r="V634" s="3"/>
      <c r="W634" s="3"/>
    </row>
    <row r="635" ht="14.25" customHeight="1">
      <c r="T635" s="2"/>
      <c r="V635" s="3"/>
      <c r="W635" s="3"/>
    </row>
    <row r="636" ht="14.25" customHeight="1">
      <c r="T636" s="2"/>
      <c r="V636" s="3"/>
      <c r="W636" s="3"/>
    </row>
    <row r="637" ht="14.25" customHeight="1">
      <c r="T637" s="2"/>
      <c r="V637" s="3"/>
      <c r="W637" s="3"/>
    </row>
    <row r="638" ht="14.25" customHeight="1">
      <c r="T638" s="2"/>
      <c r="V638" s="3"/>
      <c r="W638" s="3"/>
    </row>
    <row r="639" ht="14.25" customHeight="1">
      <c r="T639" s="2"/>
      <c r="V639" s="3"/>
      <c r="W639" s="3"/>
    </row>
    <row r="640" ht="14.25" customHeight="1">
      <c r="T640" s="2"/>
      <c r="V640" s="3"/>
      <c r="W640" s="3"/>
    </row>
    <row r="641" ht="14.25" customHeight="1">
      <c r="T641" s="2"/>
      <c r="V641" s="3"/>
      <c r="W641" s="3"/>
    </row>
    <row r="642" ht="14.25" customHeight="1">
      <c r="T642" s="2"/>
      <c r="V642" s="3"/>
      <c r="W642" s="3"/>
    </row>
    <row r="643" ht="14.25" customHeight="1">
      <c r="T643" s="2"/>
      <c r="V643" s="3"/>
      <c r="W643" s="3"/>
    </row>
    <row r="644" ht="14.25" customHeight="1">
      <c r="T644" s="2"/>
      <c r="V644" s="3"/>
      <c r="W644" s="3"/>
    </row>
    <row r="645" ht="14.25" customHeight="1">
      <c r="T645" s="2"/>
      <c r="V645" s="3"/>
      <c r="W645" s="3"/>
    </row>
    <row r="646" ht="14.25" customHeight="1">
      <c r="T646" s="2"/>
      <c r="V646" s="3"/>
      <c r="W646" s="3"/>
    </row>
    <row r="647" ht="14.25" customHeight="1">
      <c r="T647" s="2"/>
      <c r="V647" s="3"/>
      <c r="W647" s="3"/>
    </row>
    <row r="648" ht="14.25" customHeight="1">
      <c r="T648" s="2"/>
      <c r="V648" s="3"/>
      <c r="W648" s="3"/>
    </row>
    <row r="649" ht="14.25" customHeight="1">
      <c r="T649" s="2"/>
      <c r="V649" s="3"/>
      <c r="W649" s="3"/>
    </row>
    <row r="650" ht="14.25" customHeight="1">
      <c r="T650" s="2"/>
      <c r="V650" s="3"/>
      <c r="W650" s="3"/>
    </row>
    <row r="651" ht="14.25" customHeight="1">
      <c r="T651" s="2"/>
      <c r="V651" s="3"/>
      <c r="W651" s="3"/>
    </row>
    <row r="652" ht="14.25" customHeight="1">
      <c r="T652" s="2"/>
      <c r="V652" s="3"/>
      <c r="W652" s="3"/>
    </row>
    <row r="653" ht="14.25" customHeight="1">
      <c r="T653" s="2"/>
      <c r="V653" s="3"/>
      <c r="W653" s="3"/>
    </row>
    <row r="654" ht="14.25" customHeight="1">
      <c r="T654" s="2"/>
      <c r="V654" s="3"/>
      <c r="W654" s="3"/>
    </row>
    <row r="655" ht="14.25" customHeight="1">
      <c r="T655" s="2"/>
      <c r="V655" s="3"/>
      <c r="W655" s="3"/>
    </row>
    <row r="656" ht="14.25" customHeight="1">
      <c r="T656" s="2"/>
      <c r="V656" s="3"/>
      <c r="W656" s="3"/>
    </row>
    <row r="657" ht="14.25" customHeight="1">
      <c r="T657" s="2"/>
      <c r="V657" s="3"/>
      <c r="W657" s="3"/>
    </row>
    <row r="658" ht="14.25" customHeight="1">
      <c r="T658" s="2"/>
      <c r="V658" s="3"/>
      <c r="W658" s="3"/>
    </row>
    <row r="659" ht="14.25" customHeight="1">
      <c r="T659" s="2"/>
      <c r="V659" s="3"/>
      <c r="W659" s="3"/>
    </row>
    <row r="660" ht="14.25" customHeight="1">
      <c r="T660" s="2"/>
      <c r="V660" s="3"/>
      <c r="W660" s="3"/>
    </row>
    <row r="661" ht="14.25" customHeight="1">
      <c r="T661" s="2"/>
      <c r="V661" s="3"/>
      <c r="W661" s="3"/>
    </row>
    <row r="662" ht="14.25" customHeight="1">
      <c r="T662" s="2"/>
      <c r="V662" s="3"/>
      <c r="W662" s="3"/>
    </row>
    <row r="663" ht="14.25" customHeight="1">
      <c r="T663" s="2"/>
      <c r="V663" s="3"/>
      <c r="W663" s="3"/>
    </row>
    <row r="664" ht="14.25" customHeight="1">
      <c r="T664" s="2"/>
      <c r="V664" s="3"/>
      <c r="W664" s="3"/>
    </row>
    <row r="665" ht="14.25" customHeight="1">
      <c r="T665" s="2"/>
      <c r="V665" s="3"/>
      <c r="W665" s="3"/>
    </row>
    <row r="666" ht="14.25" customHeight="1">
      <c r="T666" s="2"/>
      <c r="V666" s="3"/>
      <c r="W666" s="3"/>
    </row>
    <row r="667" ht="14.25" customHeight="1">
      <c r="T667" s="2"/>
      <c r="V667" s="3"/>
      <c r="W667" s="3"/>
    </row>
    <row r="668" ht="14.25" customHeight="1">
      <c r="T668" s="2"/>
      <c r="V668" s="3"/>
      <c r="W668" s="3"/>
    </row>
    <row r="669" ht="14.25" customHeight="1">
      <c r="T669" s="2"/>
      <c r="V669" s="3"/>
      <c r="W669" s="3"/>
    </row>
    <row r="670" ht="14.25" customHeight="1">
      <c r="T670" s="2"/>
      <c r="V670" s="3"/>
      <c r="W670" s="3"/>
    </row>
    <row r="671" ht="14.25" customHeight="1">
      <c r="T671" s="2"/>
      <c r="V671" s="3"/>
      <c r="W671" s="3"/>
    </row>
    <row r="672" ht="14.25" customHeight="1">
      <c r="T672" s="2"/>
      <c r="V672" s="3"/>
      <c r="W672" s="3"/>
    </row>
    <row r="673" ht="14.25" customHeight="1">
      <c r="T673" s="2"/>
      <c r="V673" s="3"/>
      <c r="W673" s="3"/>
    </row>
    <row r="674" ht="14.25" customHeight="1">
      <c r="T674" s="2"/>
      <c r="V674" s="3"/>
      <c r="W674" s="3"/>
    </row>
    <row r="675" ht="14.25" customHeight="1">
      <c r="T675" s="2"/>
      <c r="V675" s="3"/>
      <c r="W675" s="3"/>
    </row>
    <row r="676" ht="14.25" customHeight="1">
      <c r="T676" s="2"/>
      <c r="V676" s="3"/>
      <c r="W676" s="3"/>
    </row>
    <row r="677" ht="14.25" customHeight="1">
      <c r="T677" s="2"/>
      <c r="V677" s="3"/>
      <c r="W677" s="3"/>
    </row>
    <row r="678" ht="14.25" customHeight="1">
      <c r="T678" s="2"/>
      <c r="V678" s="3"/>
      <c r="W678" s="3"/>
    </row>
    <row r="679" ht="14.25" customHeight="1">
      <c r="T679" s="2"/>
      <c r="V679" s="3"/>
      <c r="W679" s="3"/>
    </row>
    <row r="680" ht="14.25" customHeight="1">
      <c r="T680" s="2"/>
      <c r="V680" s="3"/>
      <c r="W680" s="3"/>
    </row>
    <row r="681" ht="14.25" customHeight="1">
      <c r="T681" s="2"/>
      <c r="V681" s="3"/>
      <c r="W681" s="3"/>
    </row>
    <row r="682" ht="14.25" customHeight="1">
      <c r="T682" s="2"/>
      <c r="V682" s="3"/>
      <c r="W682" s="3"/>
    </row>
    <row r="683" ht="14.25" customHeight="1">
      <c r="T683" s="2"/>
      <c r="V683" s="3"/>
      <c r="W683" s="3"/>
    </row>
    <row r="684" ht="14.25" customHeight="1">
      <c r="T684" s="2"/>
      <c r="V684" s="3"/>
      <c r="W684" s="3"/>
    </row>
    <row r="685" ht="14.25" customHeight="1">
      <c r="T685" s="2"/>
      <c r="V685" s="3"/>
      <c r="W685" s="3"/>
    </row>
    <row r="686" ht="14.25" customHeight="1">
      <c r="T686" s="2"/>
      <c r="V686" s="3"/>
      <c r="W686" s="3"/>
    </row>
    <row r="687" ht="14.25" customHeight="1">
      <c r="T687" s="2"/>
      <c r="V687" s="3"/>
      <c r="W687" s="3"/>
    </row>
    <row r="688" ht="14.25" customHeight="1">
      <c r="T688" s="2"/>
      <c r="V688" s="3"/>
      <c r="W688" s="3"/>
    </row>
    <row r="689" ht="14.25" customHeight="1">
      <c r="T689" s="2"/>
      <c r="V689" s="3"/>
      <c r="W689" s="3"/>
    </row>
    <row r="690" ht="14.25" customHeight="1">
      <c r="T690" s="2"/>
      <c r="V690" s="3"/>
      <c r="W690" s="3"/>
    </row>
    <row r="691" ht="14.25" customHeight="1">
      <c r="T691" s="2"/>
      <c r="V691" s="3"/>
      <c r="W691" s="3"/>
    </row>
    <row r="692" ht="14.25" customHeight="1">
      <c r="T692" s="2"/>
      <c r="V692" s="3"/>
      <c r="W692" s="3"/>
    </row>
    <row r="693" ht="14.25" customHeight="1">
      <c r="T693" s="2"/>
      <c r="V693" s="3"/>
      <c r="W693" s="3"/>
    </row>
    <row r="694" ht="14.25" customHeight="1">
      <c r="T694" s="2"/>
      <c r="V694" s="3"/>
      <c r="W694" s="3"/>
    </row>
    <row r="695" ht="14.25" customHeight="1">
      <c r="T695" s="2"/>
      <c r="V695" s="3"/>
      <c r="W695" s="3"/>
    </row>
    <row r="696" ht="14.25" customHeight="1">
      <c r="T696" s="2"/>
      <c r="V696" s="3"/>
      <c r="W696" s="3"/>
    </row>
    <row r="697" ht="14.25" customHeight="1">
      <c r="T697" s="2"/>
      <c r="V697" s="3"/>
      <c r="W697" s="3"/>
    </row>
    <row r="698" ht="14.25" customHeight="1">
      <c r="T698" s="2"/>
      <c r="V698" s="3"/>
      <c r="W698" s="3"/>
    </row>
    <row r="699" ht="14.25" customHeight="1">
      <c r="T699" s="2"/>
      <c r="V699" s="3"/>
      <c r="W699" s="3"/>
    </row>
    <row r="700" ht="14.25" customHeight="1">
      <c r="T700" s="2"/>
      <c r="V700" s="3"/>
      <c r="W700" s="3"/>
    </row>
    <row r="701" ht="14.25" customHeight="1">
      <c r="T701" s="2"/>
      <c r="V701" s="3"/>
      <c r="W701" s="3"/>
    </row>
    <row r="702" ht="14.25" customHeight="1">
      <c r="T702" s="2"/>
      <c r="V702" s="3"/>
      <c r="W702" s="3"/>
    </row>
    <row r="703" ht="14.25" customHeight="1">
      <c r="T703" s="2"/>
      <c r="V703" s="3"/>
      <c r="W703" s="3"/>
    </row>
    <row r="704" ht="14.25" customHeight="1">
      <c r="T704" s="2"/>
      <c r="V704" s="3"/>
      <c r="W704" s="3"/>
    </row>
    <row r="705" ht="14.25" customHeight="1">
      <c r="T705" s="2"/>
      <c r="V705" s="3"/>
      <c r="W705" s="3"/>
    </row>
    <row r="706" ht="14.25" customHeight="1">
      <c r="T706" s="2"/>
      <c r="V706" s="3"/>
      <c r="W706" s="3"/>
    </row>
    <row r="707" ht="14.25" customHeight="1">
      <c r="T707" s="2"/>
      <c r="V707" s="3"/>
      <c r="W707" s="3"/>
    </row>
    <row r="708" ht="14.25" customHeight="1">
      <c r="T708" s="2"/>
      <c r="V708" s="3"/>
      <c r="W708" s="3"/>
    </row>
    <row r="709" ht="14.25" customHeight="1">
      <c r="T709" s="2"/>
      <c r="V709" s="3"/>
      <c r="W709" s="3"/>
    </row>
    <row r="710" ht="14.25" customHeight="1">
      <c r="T710" s="2"/>
      <c r="V710" s="3"/>
      <c r="W710" s="3"/>
    </row>
    <row r="711" ht="14.25" customHeight="1">
      <c r="T711" s="2"/>
      <c r="V711" s="3"/>
      <c r="W711" s="3"/>
    </row>
    <row r="712" ht="14.25" customHeight="1">
      <c r="T712" s="2"/>
      <c r="V712" s="3"/>
      <c r="W712" s="3"/>
    </row>
    <row r="713" ht="14.25" customHeight="1">
      <c r="T713" s="2"/>
      <c r="V713" s="3"/>
      <c r="W713" s="3"/>
    </row>
    <row r="714" ht="14.25" customHeight="1">
      <c r="T714" s="2"/>
      <c r="V714" s="3"/>
      <c r="W714" s="3"/>
    </row>
    <row r="715" ht="14.25" customHeight="1">
      <c r="T715" s="2"/>
      <c r="V715" s="3"/>
      <c r="W715" s="3"/>
    </row>
    <row r="716" ht="14.25" customHeight="1">
      <c r="T716" s="2"/>
      <c r="V716" s="3"/>
      <c r="W716" s="3"/>
    </row>
    <row r="717" ht="14.25" customHeight="1">
      <c r="T717" s="2"/>
      <c r="V717" s="3"/>
      <c r="W717" s="3"/>
    </row>
    <row r="718" ht="14.25" customHeight="1">
      <c r="T718" s="2"/>
      <c r="V718" s="3"/>
      <c r="W718" s="3"/>
    </row>
    <row r="719" ht="14.25" customHeight="1">
      <c r="T719" s="2"/>
      <c r="V719" s="3"/>
      <c r="W719" s="3"/>
    </row>
    <row r="720" ht="14.25" customHeight="1">
      <c r="T720" s="2"/>
      <c r="V720" s="3"/>
      <c r="W720" s="3"/>
    </row>
    <row r="721" ht="14.25" customHeight="1">
      <c r="T721" s="2"/>
      <c r="V721" s="3"/>
      <c r="W721" s="3"/>
    </row>
    <row r="722" ht="14.25" customHeight="1">
      <c r="T722" s="2"/>
      <c r="V722" s="3"/>
      <c r="W722" s="3"/>
    </row>
    <row r="723" ht="14.25" customHeight="1">
      <c r="T723" s="2"/>
      <c r="V723" s="3"/>
      <c r="W723" s="3"/>
    </row>
    <row r="724" ht="14.25" customHeight="1">
      <c r="T724" s="2"/>
      <c r="V724" s="3"/>
      <c r="W724" s="3"/>
    </row>
    <row r="725" ht="14.25" customHeight="1">
      <c r="T725" s="2"/>
      <c r="V725" s="3"/>
      <c r="W725" s="3"/>
    </row>
    <row r="726" ht="14.25" customHeight="1">
      <c r="T726" s="2"/>
      <c r="V726" s="3"/>
      <c r="W726" s="3"/>
    </row>
    <row r="727" ht="14.25" customHeight="1">
      <c r="T727" s="2"/>
      <c r="V727" s="3"/>
      <c r="W727" s="3"/>
    </row>
    <row r="728" ht="14.25" customHeight="1">
      <c r="T728" s="2"/>
      <c r="V728" s="3"/>
      <c r="W728" s="3"/>
    </row>
    <row r="729" ht="14.25" customHeight="1">
      <c r="T729" s="2"/>
      <c r="V729" s="3"/>
      <c r="W729" s="3"/>
    </row>
    <row r="730" ht="14.25" customHeight="1">
      <c r="T730" s="2"/>
      <c r="V730" s="3"/>
      <c r="W730" s="3"/>
    </row>
    <row r="731" ht="14.25" customHeight="1">
      <c r="T731" s="2"/>
      <c r="V731" s="3"/>
      <c r="W731" s="3"/>
    </row>
    <row r="732" ht="14.25" customHeight="1">
      <c r="T732" s="2"/>
      <c r="V732" s="3"/>
      <c r="W732" s="3"/>
    </row>
    <row r="733" ht="14.25" customHeight="1">
      <c r="T733" s="2"/>
      <c r="V733" s="3"/>
      <c r="W733" s="3"/>
    </row>
    <row r="734" ht="14.25" customHeight="1">
      <c r="T734" s="2"/>
      <c r="V734" s="3"/>
      <c r="W734" s="3"/>
    </row>
    <row r="735" ht="14.25" customHeight="1">
      <c r="T735" s="2"/>
      <c r="V735" s="3"/>
      <c r="W735" s="3"/>
    </row>
    <row r="736" ht="14.25" customHeight="1">
      <c r="T736" s="2"/>
      <c r="V736" s="3"/>
      <c r="W736" s="3"/>
    </row>
    <row r="737" ht="14.25" customHeight="1">
      <c r="T737" s="2"/>
      <c r="V737" s="3"/>
      <c r="W737" s="3"/>
    </row>
    <row r="738" ht="14.25" customHeight="1">
      <c r="T738" s="2"/>
      <c r="V738" s="3"/>
      <c r="W738" s="3"/>
    </row>
    <row r="739" ht="14.25" customHeight="1">
      <c r="T739" s="2"/>
      <c r="V739" s="3"/>
      <c r="W739" s="3"/>
    </row>
    <row r="740" ht="14.25" customHeight="1">
      <c r="T740" s="2"/>
      <c r="V740" s="3"/>
      <c r="W740" s="3"/>
    </row>
    <row r="741" ht="14.25" customHeight="1">
      <c r="T741" s="2"/>
      <c r="V741" s="3"/>
      <c r="W741" s="3"/>
    </row>
    <row r="742" ht="14.25" customHeight="1">
      <c r="T742" s="2"/>
      <c r="V742" s="3"/>
      <c r="W742" s="3"/>
    </row>
    <row r="743" ht="14.25" customHeight="1">
      <c r="T743" s="2"/>
      <c r="V743" s="3"/>
      <c r="W743" s="3"/>
    </row>
    <row r="744" ht="14.25" customHeight="1">
      <c r="T744" s="2"/>
      <c r="V744" s="3"/>
      <c r="W744" s="3"/>
    </row>
    <row r="745" ht="14.25" customHeight="1">
      <c r="T745" s="2"/>
      <c r="V745" s="3"/>
      <c r="W745" s="3"/>
    </row>
    <row r="746" ht="14.25" customHeight="1">
      <c r="T746" s="2"/>
      <c r="V746" s="3"/>
      <c r="W746" s="3"/>
    </row>
    <row r="747" ht="14.25" customHeight="1">
      <c r="T747" s="2"/>
      <c r="V747" s="3"/>
      <c r="W747" s="3"/>
    </row>
    <row r="748" ht="14.25" customHeight="1">
      <c r="T748" s="2"/>
      <c r="V748" s="3"/>
      <c r="W748" s="3"/>
    </row>
    <row r="749" ht="14.25" customHeight="1">
      <c r="T749" s="2"/>
      <c r="V749" s="3"/>
      <c r="W749" s="3"/>
    </row>
    <row r="750" ht="14.25" customHeight="1">
      <c r="T750" s="2"/>
      <c r="V750" s="3"/>
      <c r="W750" s="3"/>
    </row>
    <row r="751" ht="14.25" customHeight="1">
      <c r="T751" s="2"/>
      <c r="V751" s="3"/>
      <c r="W751" s="3"/>
    </row>
    <row r="752" ht="14.25" customHeight="1">
      <c r="T752" s="2"/>
      <c r="V752" s="3"/>
      <c r="W752" s="3"/>
    </row>
    <row r="753" ht="14.25" customHeight="1">
      <c r="T753" s="2"/>
      <c r="V753" s="3"/>
      <c r="W753" s="3"/>
    </row>
    <row r="754" ht="14.25" customHeight="1">
      <c r="T754" s="2"/>
      <c r="V754" s="3"/>
      <c r="W754" s="3"/>
    </row>
    <row r="755" ht="14.25" customHeight="1">
      <c r="T755" s="2"/>
      <c r="V755" s="3"/>
      <c r="W755" s="3"/>
    </row>
    <row r="756" ht="14.25" customHeight="1">
      <c r="T756" s="2"/>
      <c r="V756" s="3"/>
      <c r="W756" s="3"/>
    </row>
    <row r="757" ht="14.25" customHeight="1">
      <c r="T757" s="2"/>
      <c r="V757" s="3"/>
      <c r="W757" s="3"/>
    </row>
    <row r="758" ht="14.25" customHeight="1">
      <c r="T758" s="2"/>
      <c r="V758" s="3"/>
      <c r="W758" s="3"/>
    </row>
    <row r="759" ht="14.25" customHeight="1">
      <c r="T759" s="2"/>
      <c r="V759" s="3"/>
      <c r="W759" s="3"/>
    </row>
    <row r="760" ht="14.25" customHeight="1">
      <c r="T760" s="2"/>
      <c r="V760" s="3"/>
      <c r="W760" s="3"/>
    </row>
    <row r="761" ht="14.25" customHeight="1">
      <c r="T761" s="2"/>
      <c r="V761" s="3"/>
      <c r="W761" s="3"/>
    </row>
    <row r="762" ht="14.25" customHeight="1">
      <c r="T762" s="2"/>
      <c r="V762" s="3"/>
      <c r="W762" s="3"/>
    </row>
    <row r="763" ht="14.25" customHeight="1">
      <c r="T763" s="2"/>
      <c r="V763" s="3"/>
      <c r="W763" s="3"/>
    </row>
    <row r="764" ht="14.25" customHeight="1">
      <c r="T764" s="2"/>
      <c r="V764" s="3"/>
      <c r="W764" s="3"/>
    </row>
    <row r="765" ht="14.25" customHeight="1">
      <c r="T765" s="2"/>
      <c r="V765" s="3"/>
      <c r="W765" s="3"/>
    </row>
    <row r="766" ht="14.25" customHeight="1">
      <c r="T766" s="2"/>
      <c r="V766" s="3"/>
      <c r="W766" s="3"/>
    </row>
    <row r="767" ht="14.25" customHeight="1">
      <c r="T767" s="2"/>
      <c r="V767" s="3"/>
      <c r="W767" s="3"/>
    </row>
    <row r="768" ht="14.25" customHeight="1">
      <c r="T768" s="2"/>
      <c r="V768" s="3"/>
      <c r="W768" s="3"/>
    </row>
    <row r="769" ht="14.25" customHeight="1">
      <c r="T769" s="2"/>
      <c r="V769" s="3"/>
      <c r="W769" s="3"/>
    </row>
    <row r="770" ht="14.25" customHeight="1">
      <c r="T770" s="2"/>
      <c r="V770" s="3"/>
      <c r="W770" s="3"/>
    </row>
    <row r="771" ht="14.25" customHeight="1">
      <c r="T771" s="2"/>
      <c r="V771" s="3"/>
      <c r="W771" s="3"/>
    </row>
    <row r="772" ht="14.25" customHeight="1">
      <c r="T772" s="2"/>
      <c r="V772" s="3"/>
      <c r="W772" s="3"/>
    </row>
    <row r="773" ht="14.25" customHeight="1">
      <c r="T773" s="2"/>
      <c r="V773" s="3"/>
      <c r="W773" s="3"/>
    </row>
    <row r="774" ht="14.25" customHeight="1">
      <c r="T774" s="2"/>
      <c r="V774" s="3"/>
      <c r="W774" s="3"/>
    </row>
    <row r="775" ht="14.25" customHeight="1">
      <c r="T775" s="2"/>
      <c r="V775" s="3"/>
      <c r="W775" s="3"/>
    </row>
    <row r="776" ht="14.25" customHeight="1">
      <c r="T776" s="2"/>
      <c r="V776" s="3"/>
      <c r="W776" s="3"/>
    </row>
    <row r="777" ht="14.25" customHeight="1">
      <c r="T777" s="2"/>
      <c r="V777" s="3"/>
      <c r="W777" s="3"/>
    </row>
    <row r="778" ht="14.25" customHeight="1">
      <c r="T778" s="2"/>
      <c r="V778" s="3"/>
      <c r="W778" s="3"/>
    </row>
    <row r="779" ht="14.25" customHeight="1">
      <c r="T779" s="2"/>
      <c r="V779" s="3"/>
      <c r="W779" s="3"/>
    </row>
    <row r="780" ht="14.25" customHeight="1">
      <c r="T780" s="2"/>
      <c r="V780" s="3"/>
      <c r="W780" s="3"/>
    </row>
    <row r="781" ht="14.25" customHeight="1">
      <c r="T781" s="2"/>
      <c r="V781" s="3"/>
      <c r="W781" s="3"/>
    </row>
    <row r="782" ht="14.25" customHeight="1">
      <c r="T782" s="2"/>
      <c r="V782" s="3"/>
      <c r="W782" s="3"/>
    </row>
    <row r="783" ht="14.25" customHeight="1">
      <c r="T783" s="2"/>
      <c r="V783" s="3"/>
      <c r="W783" s="3"/>
    </row>
    <row r="784" ht="14.25" customHeight="1">
      <c r="T784" s="2"/>
      <c r="V784" s="3"/>
      <c r="W784" s="3"/>
    </row>
    <row r="785" ht="14.25" customHeight="1">
      <c r="T785" s="2"/>
      <c r="V785" s="3"/>
      <c r="W785" s="3"/>
    </row>
    <row r="786" ht="14.25" customHeight="1">
      <c r="T786" s="2"/>
      <c r="V786" s="3"/>
      <c r="W786" s="3"/>
    </row>
    <row r="787" ht="14.25" customHeight="1">
      <c r="T787" s="2"/>
      <c r="V787" s="3"/>
      <c r="W787" s="3"/>
    </row>
    <row r="788" ht="14.25" customHeight="1">
      <c r="T788" s="2"/>
      <c r="V788" s="3"/>
      <c r="W788" s="3"/>
    </row>
    <row r="789" ht="14.25" customHeight="1">
      <c r="T789" s="2"/>
      <c r="V789" s="3"/>
      <c r="W789" s="3"/>
    </row>
    <row r="790" ht="14.25" customHeight="1">
      <c r="T790" s="2"/>
      <c r="V790" s="3"/>
      <c r="W790" s="3"/>
    </row>
    <row r="791" ht="14.25" customHeight="1">
      <c r="T791" s="2"/>
      <c r="V791" s="3"/>
      <c r="W791" s="3"/>
    </row>
    <row r="792" ht="14.25" customHeight="1">
      <c r="T792" s="2"/>
      <c r="V792" s="3"/>
      <c r="W792" s="3"/>
    </row>
    <row r="793" ht="14.25" customHeight="1">
      <c r="T793" s="2"/>
      <c r="V793" s="3"/>
      <c r="W793" s="3"/>
    </row>
    <row r="794" ht="14.25" customHeight="1">
      <c r="T794" s="2"/>
      <c r="V794" s="3"/>
      <c r="W794" s="3"/>
    </row>
    <row r="795" ht="14.25" customHeight="1">
      <c r="T795" s="2"/>
      <c r="V795" s="3"/>
      <c r="W795" s="3"/>
    </row>
    <row r="796" ht="14.25" customHeight="1">
      <c r="T796" s="2"/>
      <c r="V796" s="3"/>
      <c r="W796" s="3"/>
    </row>
    <row r="797" ht="14.25" customHeight="1">
      <c r="T797" s="2"/>
      <c r="V797" s="3"/>
      <c r="W797" s="3"/>
    </row>
    <row r="798" ht="14.25" customHeight="1">
      <c r="T798" s="2"/>
      <c r="V798" s="3"/>
      <c r="W798" s="3"/>
    </row>
    <row r="799" ht="14.25" customHeight="1">
      <c r="T799" s="2"/>
      <c r="V799" s="3"/>
      <c r="W799" s="3"/>
    </row>
    <row r="800" ht="14.25" customHeight="1">
      <c r="T800" s="2"/>
      <c r="V800" s="3"/>
      <c r="W800" s="3"/>
    </row>
    <row r="801" ht="14.25" customHeight="1">
      <c r="T801" s="2"/>
      <c r="V801" s="3"/>
      <c r="W801" s="3"/>
    </row>
    <row r="802" ht="14.25" customHeight="1">
      <c r="T802" s="2"/>
      <c r="V802" s="3"/>
      <c r="W802" s="3"/>
    </row>
    <row r="803" ht="14.25" customHeight="1">
      <c r="T803" s="2"/>
      <c r="V803" s="3"/>
      <c r="W803" s="3"/>
    </row>
    <row r="804" ht="14.25" customHeight="1">
      <c r="T804" s="2"/>
      <c r="V804" s="3"/>
      <c r="W804" s="3"/>
    </row>
    <row r="805" ht="14.25" customHeight="1">
      <c r="T805" s="2"/>
      <c r="V805" s="3"/>
      <c r="W805" s="3"/>
    </row>
    <row r="806" ht="14.25" customHeight="1">
      <c r="T806" s="2"/>
      <c r="V806" s="3"/>
      <c r="W806" s="3"/>
    </row>
    <row r="807" ht="14.25" customHeight="1">
      <c r="T807" s="2"/>
      <c r="V807" s="3"/>
      <c r="W807" s="3"/>
    </row>
    <row r="808" ht="14.25" customHeight="1">
      <c r="T808" s="2"/>
      <c r="V808" s="3"/>
      <c r="W808" s="3"/>
    </row>
    <row r="809" ht="14.25" customHeight="1">
      <c r="T809" s="2"/>
      <c r="V809" s="3"/>
      <c r="W809" s="3"/>
    </row>
    <row r="810" ht="14.25" customHeight="1">
      <c r="T810" s="2"/>
      <c r="V810" s="3"/>
      <c r="W810" s="3"/>
    </row>
    <row r="811" ht="14.25" customHeight="1">
      <c r="T811" s="2"/>
      <c r="V811" s="3"/>
      <c r="W811" s="3"/>
    </row>
    <row r="812" ht="14.25" customHeight="1">
      <c r="T812" s="2"/>
      <c r="V812" s="3"/>
      <c r="W812" s="3"/>
    </row>
    <row r="813" ht="14.25" customHeight="1">
      <c r="T813" s="2"/>
      <c r="V813" s="3"/>
      <c r="W813" s="3"/>
    </row>
    <row r="814" ht="14.25" customHeight="1">
      <c r="T814" s="2"/>
      <c r="V814" s="3"/>
      <c r="W814" s="3"/>
    </row>
    <row r="815" ht="14.25" customHeight="1">
      <c r="T815" s="2"/>
      <c r="V815" s="3"/>
      <c r="W815" s="3"/>
    </row>
    <row r="816" ht="14.25" customHeight="1">
      <c r="T816" s="2"/>
      <c r="V816" s="3"/>
      <c r="W816" s="3"/>
    </row>
    <row r="817" ht="14.25" customHeight="1">
      <c r="T817" s="2"/>
      <c r="V817" s="3"/>
      <c r="W817" s="3"/>
    </row>
    <row r="818" ht="14.25" customHeight="1">
      <c r="T818" s="2"/>
      <c r="V818" s="3"/>
      <c r="W818" s="3"/>
    </row>
    <row r="819" ht="14.25" customHeight="1">
      <c r="T819" s="2"/>
      <c r="V819" s="3"/>
      <c r="W819" s="3"/>
    </row>
    <row r="820" ht="14.25" customHeight="1">
      <c r="T820" s="2"/>
      <c r="V820" s="3"/>
      <c r="W820" s="3"/>
    </row>
    <row r="821" ht="14.25" customHeight="1">
      <c r="T821" s="2"/>
      <c r="V821" s="3"/>
      <c r="W821" s="3"/>
    </row>
    <row r="822" ht="14.25" customHeight="1">
      <c r="T822" s="2"/>
      <c r="V822" s="3"/>
      <c r="W822" s="3"/>
    </row>
    <row r="823" ht="14.25" customHeight="1">
      <c r="T823" s="2"/>
      <c r="V823" s="3"/>
      <c r="W823" s="3"/>
    </row>
    <row r="824" ht="14.25" customHeight="1">
      <c r="T824" s="2"/>
      <c r="V824" s="3"/>
      <c r="W824" s="3"/>
    </row>
    <row r="825" ht="14.25" customHeight="1">
      <c r="T825" s="2"/>
      <c r="V825" s="3"/>
      <c r="W825" s="3"/>
    </row>
    <row r="826" ht="14.25" customHeight="1">
      <c r="T826" s="2"/>
      <c r="V826" s="3"/>
      <c r="W826" s="3"/>
    </row>
    <row r="827" ht="14.25" customHeight="1">
      <c r="T827" s="2"/>
      <c r="V827" s="3"/>
      <c r="W827" s="3"/>
    </row>
    <row r="828" ht="14.25" customHeight="1">
      <c r="T828" s="2"/>
      <c r="V828" s="3"/>
      <c r="W828" s="3"/>
    </row>
    <row r="829" ht="14.25" customHeight="1">
      <c r="T829" s="2"/>
      <c r="V829" s="3"/>
      <c r="W829" s="3"/>
    </row>
    <row r="830" ht="14.25" customHeight="1">
      <c r="T830" s="2"/>
      <c r="V830" s="3"/>
      <c r="W830" s="3"/>
    </row>
    <row r="831" ht="14.25" customHeight="1">
      <c r="T831" s="2"/>
      <c r="V831" s="3"/>
      <c r="W831" s="3"/>
    </row>
    <row r="832" ht="14.25" customHeight="1">
      <c r="T832" s="2"/>
      <c r="V832" s="3"/>
      <c r="W832" s="3"/>
    </row>
    <row r="833" ht="14.25" customHeight="1">
      <c r="T833" s="2"/>
      <c r="V833" s="3"/>
      <c r="W833" s="3"/>
    </row>
    <row r="834" ht="14.25" customHeight="1">
      <c r="T834" s="2"/>
      <c r="V834" s="3"/>
      <c r="W834" s="3"/>
    </row>
    <row r="835" ht="14.25" customHeight="1">
      <c r="T835" s="2"/>
      <c r="V835" s="3"/>
      <c r="W835" s="3"/>
    </row>
    <row r="836" ht="14.25" customHeight="1">
      <c r="T836" s="2"/>
      <c r="V836" s="3"/>
      <c r="W836" s="3"/>
    </row>
    <row r="837" ht="14.25" customHeight="1">
      <c r="T837" s="2"/>
      <c r="V837" s="3"/>
      <c r="W837" s="3"/>
    </row>
    <row r="838" ht="14.25" customHeight="1">
      <c r="T838" s="2"/>
      <c r="V838" s="3"/>
      <c r="W838" s="3"/>
    </row>
    <row r="839" ht="14.25" customHeight="1">
      <c r="T839" s="2"/>
      <c r="V839" s="3"/>
      <c r="W839" s="3"/>
    </row>
    <row r="840" ht="14.25" customHeight="1">
      <c r="T840" s="2"/>
      <c r="V840" s="3"/>
      <c r="W840" s="3"/>
    </row>
    <row r="841" ht="14.25" customHeight="1">
      <c r="T841" s="2"/>
      <c r="V841" s="3"/>
      <c r="W841" s="3"/>
    </row>
    <row r="842" ht="14.25" customHeight="1">
      <c r="T842" s="2"/>
      <c r="V842" s="3"/>
      <c r="W842" s="3"/>
    </row>
    <row r="843" ht="14.25" customHeight="1">
      <c r="T843" s="2"/>
      <c r="V843" s="3"/>
      <c r="W843" s="3"/>
    </row>
    <row r="844" ht="14.25" customHeight="1">
      <c r="T844" s="2"/>
      <c r="V844" s="3"/>
      <c r="W844" s="3"/>
    </row>
    <row r="845" ht="14.25" customHeight="1">
      <c r="T845" s="2"/>
      <c r="V845" s="3"/>
      <c r="W845" s="3"/>
    </row>
    <row r="846" ht="14.25" customHeight="1">
      <c r="T846" s="2"/>
      <c r="V846" s="3"/>
      <c r="W846" s="3"/>
    </row>
    <row r="847" ht="14.25" customHeight="1">
      <c r="T847" s="2"/>
      <c r="V847" s="3"/>
      <c r="W847" s="3"/>
    </row>
    <row r="848" ht="14.25" customHeight="1">
      <c r="T848" s="2"/>
      <c r="V848" s="3"/>
      <c r="W848" s="3"/>
    </row>
    <row r="849" ht="14.25" customHeight="1">
      <c r="T849" s="2"/>
      <c r="V849" s="3"/>
      <c r="W849" s="3"/>
    </row>
    <row r="850" ht="14.25" customHeight="1">
      <c r="T850" s="2"/>
      <c r="V850" s="3"/>
      <c r="W850" s="3"/>
    </row>
    <row r="851" ht="14.25" customHeight="1">
      <c r="T851" s="2"/>
      <c r="V851" s="3"/>
      <c r="W851" s="3"/>
    </row>
    <row r="852" ht="14.25" customHeight="1">
      <c r="T852" s="2"/>
      <c r="V852" s="3"/>
      <c r="W852" s="3"/>
    </row>
    <row r="853" ht="14.25" customHeight="1">
      <c r="T853" s="2"/>
      <c r="V853" s="3"/>
      <c r="W853" s="3"/>
    </row>
    <row r="854" ht="14.25" customHeight="1">
      <c r="T854" s="2"/>
      <c r="V854" s="3"/>
      <c r="W854" s="3"/>
    </row>
    <row r="855" ht="14.25" customHeight="1">
      <c r="T855" s="2"/>
      <c r="V855" s="3"/>
      <c r="W855" s="3"/>
    </row>
    <row r="856" ht="14.25" customHeight="1">
      <c r="T856" s="2"/>
      <c r="V856" s="3"/>
      <c r="W856" s="3"/>
    </row>
    <row r="857" ht="14.25" customHeight="1">
      <c r="T857" s="2"/>
      <c r="V857" s="3"/>
      <c r="W857" s="3"/>
    </row>
    <row r="858" ht="14.25" customHeight="1">
      <c r="T858" s="2"/>
      <c r="V858" s="3"/>
      <c r="W858" s="3"/>
    </row>
    <row r="859" ht="14.25" customHeight="1">
      <c r="T859" s="2"/>
      <c r="V859" s="3"/>
      <c r="W859" s="3"/>
    </row>
    <row r="860" ht="14.25" customHeight="1">
      <c r="T860" s="2"/>
      <c r="V860" s="3"/>
      <c r="W860" s="3"/>
    </row>
    <row r="861" ht="14.25" customHeight="1">
      <c r="T861" s="2"/>
      <c r="V861" s="3"/>
      <c r="W861" s="3"/>
    </row>
    <row r="862" ht="14.25" customHeight="1">
      <c r="T862" s="2"/>
      <c r="V862" s="3"/>
      <c r="W862" s="3"/>
    </row>
    <row r="863" ht="14.25" customHeight="1">
      <c r="T863" s="2"/>
      <c r="V863" s="3"/>
      <c r="W863" s="3"/>
    </row>
    <row r="864" ht="14.25" customHeight="1">
      <c r="T864" s="2"/>
      <c r="V864" s="3"/>
      <c r="W864" s="3"/>
    </row>
    <row r="865" ht="14.25" customHeight="1">
      <c r="T865" s="2"/>
      <c r="V865" s="3"/>
      <c r="W865" s="3"/>
    </row>
    <row r="866" ht="14.25" customHeight="1">
      <c r="T866" s="2"/>
      <c r="V866" s="3"/>
      <c r="W866" s="3"/>
    </row>
    <row r="867" ht="14.25" customHeight="1">
      <c r="T867" s="2"/>
      <c r="V867" s="3"/>
      <c r="W867" s="3"/>
    </row>
    <row r="868" ht="14.25" customHeight="1">
      <c r="T868" s="2"/>
      <c r="V868" s="3"/>
      <c r="W868" s="3"/>
    </row>
    <row r="869" ht="14.25" customHeight="1">
      <c r="T869" s="2"/>
      <c r="V869" s="3"/>
      <c r="W869" s="3"/>
    </row>
    <row r="870" ht="14.25" customHeight="1">
      <c r="T870" s="2"/>
      <c r="V870" s="3"/>
      <c r="W870" s="3"/>
    </row>
    <row r="871" ht="14.25" customHeight="1">
      <c r="T871" s="2"/>
      <c r="V871" s="3"/>
      <c r="W871" s="3"/>
    </row>
    <row r="872" ht="14.25" customHeight="1">
      <c r="T872" s="2"/>
      <c r="V872" s="3"/>
      <c r="W872" s="3"/>
    </row>
    <row r="873" ht="14.25" customHeight="1">
      <c r="T873" s="2"/>
      <c r="V873" s="3"/>
      <c r="W873" s="3"/>
    </row>
    <row r="874" ht="14.25" customHeight="1">
      <c r="T874" s="2"/>
      <c r="V874" s="3"/>
      <c r="W874" s="3"/>
    </row>
    <row r="875" ht="14.25" customHeight="1">
      <c r="T875" s="2"/>
      <c r="V875" s="3"/>
      <c r="W875" s="3"/>
    </row>
    <row r="876" ht="14.25" customHeight="1">
      <c r="T876" s="2"/>
      <c r="V876" s="3"/>
      <c r="W876" s="3"/>
    </row>
    <row r="877" ht="14.25" customHeight="1">
      <c r="T877" s="2"/>
      <c r="V877" s="3"/>
      <c r="W877" s="3"/>
    </row>
    <row r="878" ht="14.25" customHeight="1">
      <c r="T878" s="2"/>
      <c r="V878" s="3"/>
      <c r="W878" s="3"/>
    </row>
    <row r="879" ht="14.25" customHeight="1">
      <c r="T879" s="2"/>
      <c r="V879" s="3"/>
      <c r="W879" s="3"/>
    </row>
    <row r="880" ht="14.25" customHeight="1">
      <c r="T880" s="2"/>
      <c r="V880" s="3"/>
      <c r="W880" s="3"/>
    </row>
    <row r="881" ht="14.25" customHeight="1">
      <c r="T881" s="2"/>
      <c r="V881" s="3"/>
      <c r="W881" s="3"/>
    </row>
    <row r="882" ht="14.25" customHeight="1">
      <c r="T882" s="2"/>
      <c r="V882" s="3"/>
      <c r="W882" s="3"/>
    </row>
    <row r="883" ht="14.25" customHeight="1">
      <c r="T883" s="2"/>
      <c r="V883" s="3"/>
      <c r="W883" s="3"/>
    </row>
    <row r="884" ht="14.25" customHeight="1">
      <c r="T884" s="2"/>
      <c r="V884" s="3"/>
      <c r="W884" s="3"/>
    </row>
    <row r="885" ht="14.25" customHeight="1">
      <c r="T885" s="2"/>
      <c r="V885" s="3"/>
      <c r="W885" s="3"/>
    </row>
    <row r="886" ht="14.25" customHeight="1">
      <c r="T886" s="2"/>
      <c r="V886" s="3"/>
      <c r="W886" s="3"/>
    </row>
    <row r="887" ht="14.25" customHeight="1">
      <c r="T887" s="2"/>
      <c r="V887" s="3"/>
      <c r="W887" s="3"/>
    </row>
    <row r="888" ht="14.25" customHeight="1">
      <c r="T888" s="2"/>
      <c r="V888" s="3"/>
      <c r="W888" s="3"/>
    </row>
    <row r="889" ht="14.25" customHeight="1">
      <c r="T889" s="2"/>
      <c r="V889" s="3"/>
      <c r="W889" s="3"/>
    </row>
    <row r="890" ht="14.25" customHeight="1">
      <c r="T890" s="2"/>
      <c r="V890" s="3"/>
      <c r="W890" s="3"/>
    </row>
    <row r="891" ht="14.25" customHeight="1">
      <c r="T891" s="2"/>
      <c r="V891" s="3"/>
      <c r="W891" s="3"/>
    </row>
    <row r="892" ht="14.25" customHeight="1">
      <c r="T892" s="2"/>
      <c r="V892" s="3"/>
      <c r="W892" s="3"/>
    </row>
    <row r="893" ht="14.25" customHeight="1">
      <c r="T893" s="2"/>
      <c r="V893" s="3"/>
      <c r="W893" s="3"/>
    </row>
    <row r="894" ht="14.25" customHeight="1">
      <c r="T894" s="2"/>
      <c r="V894" s="3"/>
      <c r="W894" s="3"/>
    </row>
    <row r="895" ht="14.25" customHeight="1">
      <c r="T895" s="2"/>
      <c r="V895" s="3"/>
      <c r="W895" s="3"/>
    </row>
    <row r="896" ht="14.25" customHeight="1">
      <c r="T896" s="2"/>
      <c r="V896" s="3"/>
      <c r="W896" s="3"/>
    </row>
    <row r="897" ht="14.25" customHeight="1">
      <c r="T897" s="2"/>
      <c r="V897" s="3"/>
      <c r="W897" s="3"/>
    </row>
    <row r="898" ht="14.25" customHeight="1">
      <c r="T898" s="2"/>
      <c r="V898" s="3"/>
      <c r="W898" s="3"/>
    </row>
    <row r="899" ht="14.25" customHeight="1">
      <c r="T899" s="2"/>
      <c r="V899" s="3"/>
      <c r="W899" s="3"/>
    </row>
    <row r="900" ht="14.25" customHeight="1">
      <c r="T900" s="2"/>
      <c r="V900" s="3"/>
      <c r="W900" s="3"/>
    </row>
    <row r="901" ht="14.25" customHeight="1">
      <c r="T901" s="2"/>
      <c r="V901" s="3"/>
      <c r="W901" s="3"/>
    </row>
    <row r="902" ht="14.25" customHeight="1">
      <c r="T902" s="2"/>
      <c r="V902" s="3"/>
      <c r="W902" s="3"/>
    </row>
    <row r="903" ht="14.25" customHeight="1">
      <c r="T903" s="2"/>
      <c r="V903" s="3"/>
      <c r="W903" s="3"/>
    </row>
    <row r="904" ht="14.25" customHeight="1">
      <c r="T904" s="2"/>
      <c r="V904" s="3"/>
      <c r="W904" s="3"/>
    </row>
    <row r="905" ht="14.25" customHeight="1">
      <c r="T905" s="2"/>
      <c r="V905" s="3"/>
      <c r="W905" s="3"/>
    </row>
    <row r="906" ht="14.25" customHeight="1">
      <c r="T906" s="2"/>
      <c r="V906" s="3"/>
      <c r="W906" s="3"/>
    </row>
    <row r="907" ht="14.25" customHeight="1">
      <c r="T907" s="2"/>
      <c r="V907" s="3"/>
      <c r="W907" s="3"/>
    </row>
    <row r="908" ht="14.25" customHeight="1">
      <c r="T908" s="2"/>
      <c r="V908" s="3"/>
      <c r="W908" s="3"/>
    </row>
    <row r="909" ht="14.25" customHeight="1">
      <c r="T909" s="2"/>
      <c r="V909" s="3"/>
      <c r="W909" s="3"/>
    </row>
    <row r="910" ht="14.25" customHeight="1">
      <c r="T910" s="2"/>
      <c r="V910" s="3"/>
      <c r="W910" s="3"/>
    </row>
    <row r="911" ht="14.25" customHeight="1">
      <c r="T911" s="2"/>
      <c r="V911" s="3"/>
      <c r="W911" s="3"/>
    </row>
    <row r="912" ht="14.25" customHeight="1">
      <c r="T912" s="2"/>
      <c r="V912" s="3"/>
      <c r="W912" s="3"/>
    </row>
    <row r="913" ht="14.25" customHeight="1">
      <c r="T913" s="2"/>
      <c r="V913" s="3"/>
      <c r="W913" s="3"/>
    </row>
    <row r="914" ht="14.25" customHeight="1">
      <c r="T914" s="2"/>
      <c r="V914" s="3"/>
      <c r="W914" s="3"/>
    </row>
    <row r="915" ht="14.25" customHeight="1">
      <c r="T915" s="2"/>
      <c r="V915" s="3"/>
      <c r="W915" s="3"/>
    </row>
    <row r="916" ht="14.25" customHeight="1">
      <c r="T916" s="2"/>
      <c r="V916" s="3"/>
      <c r="W916" s="3"/>
    </row>
    <row r="917" ht="14.25" customHeight="1">
      <c r="T917" s="2"/>
      <c r="V917" s="3"/>
      <c r="W917" s="3"/>
    </row>
    <row r="918" ht="14.25" customHeight="1">
      <c r="T918" s="2"/>
      <c r="V918" s="3"/>
      <c r="W918" s="3"/>
    </row>
    <row r="919" ht="14.25" customHeight="1">
      <c r="T919" s="2"/>
      <c r="V919" s="3"/>
      <c r="W919" s="3"/>
    </row>
    <row r="920" ht="14.25" customHeight="1">
      <c r="T920" s="2"/>
      <c r="V920" s="3"/>
      <c r="W920" s="3"/>
    </row>
    <row r="921" ht="14.25" customHeight="1">
      <c r="T921" s="2"/>
      <c r="V921" s="3"/>
      <c r="W921" s="3"/>
    </row>
    <row r="922" ht="14.25" customHeight="1">
      <c r="T922" s="2"/>
      <c r="V922" s="3"/>
      <c r="W922" s="3"/>
    </row>
    <row r="923" ht="14.25" customHeight="1">
      <c r="T923" s="2"/>
      <c r="V923" s="3"/>
      <c r="W923" s="3"/>
    </row>
    <row r="924" ht="14.25" customHeight="1">
      <c r="T924" s="2"/>
      <c r="V924" s="3"/>
      <c r="W924" s="3"/>
    </row>
    <row r="925" ht="14.25" customHeight="1">
      <c r="T925" s="2"/>
      <c r="V925" s="3"/>
      <c r="W925" s="3"/>
    </row>
    <row r="926" ht="14.25" customHeight="1">
      <c r="T926" s="2"/>
      <c r="V926" s="3"/>
      <c r="W926" s="3"/>
    </row>
    <row r="927" ht="14.25" customHeight="1">
      <c r="T927" s="2"/>
      <c r="V927" s="3"/>
      <c r="W927" s="3"/>
    </row>
    <row r="928" ht="14.25" customHeight="1">
      <c r="T928" s="2"/>
      <c r="V928" s="3"/>
      <c r="W928" s="3"/>
    </row>
    <row r="929" ht="14.25" customHeight="1">
      <c r="T929" s="2"/>
      <c r="V929" s="3"/>
      <c r="W929" s="3"/>
    </row>
    <row r="930" ht="14.25" customHeight="1">
      <c r="T930" s="2"/>
      <c r="V930" s="3"/>
      <c r="W930" s="3"/>
    </row>
    <row r="931" ht="14.25" customHeight="1">
      <c r="T931" s="2"/>
      <c r="V931" s="3"/>
      <c r="W931" s="3"/>
    </row>
    <row r="932" ht="14.25" customHeight="1">
      <c r="T932" s="2"/>
      <c r="V932" s="3"/>
      <c r="W932" s="3"/>
    </row>
    <row r="933" ht="14.25" customHeight="1">
      <c r="T933" s="2"/>
      <c r="V933" s="3"/>
      <c r="W933" s="3"/>
    </row>
    <row r="934" ht="14.25" customHeight="1">
      <c r="T934" s="2"/>
      <c r="V934" s="3"/>
      <c r="W934" s="3"/>
    </row>
    <row r="935" ht="14.25" customHeight="1">
      <c r="T935" s="2"/>
      <c r="V935" s="3"/>
      <c r="W935" s="3"/>
    </row>
    <row r="936" ht="14.25" customHeight="1">
      <c r="T936" s="2"/>
      <c r="V936" s="3"/>
      <c r="W936" s="3"/>
    </row>
    <row r="937" ht="14.25" customHeight="1">
      <c r="T937" s="2"/>
      <c r="V937" s="3"/>
      <c r="W937" s="3"/>
    </row>
    <row r="938" ht="14.25" customHeight="1">
      <c r="T938" s="2"/>
      <c r="V938" s="3"/>
      <c r="W938" s="3"/>
    </row>
    <row r="939" ht="14.25" customHeight="1">
      <c r="T939" s="2"/>
      <c r="V939" s="3"/>
      <c r="W939" s="3"/>
    </row>
    <row r="940" ht="14.25" customHeight="1">
      <c r="T940" s="2"/>
      <c r="V940" s="3"/>
      <c r="W940" s="3"/>
    </row>
    <row r="941" ht="14.25" customHeight="1">
      <c r="T941" s="2"/>
      <c r="V941" s="3"/>
      <c r="W941" s="3"/>
    </row>
    <row r="942" ht="14.25" customHeight="1">
      <c r="T942" s="2"/>
      <c r="V942" s="3"/>
      <c r="W942" s="3"/>
    </row>
    <row r="943" ht="14.25" customHeight="1">
      <c r="T943" s="2"/>
      <c r="V943" s="3"/>
      <c r="W943" s="3"/>
    </row>
    <row r="944" ht="14.25" customHeight="1">
      <c r="T944" s="2"/>
      <c r="V944" s="3"/>
      <c r="W944" s="3"/>
    </row>
    <row r="945" ht="14.25" customHeight="1">
      <c r="T945" s="2"/>
      <c r="V945" s="3"/>
      <c r="W945" s="3"/>
    </row>
    <row r="946" ht="14.25" customHeight="1">
      <c r="T946" s="2"/>
      <c r="V946" s="3"/>
      <c r="W946" s="3"/>
    </row>
    <row r="947" ht="14.25" customHeight="1">
      <c r="T947" s="2"/>
      <c r="V947" s="3"/>
      <c r="W947" s="3"/>
    </row>
    <row r="948" ht="14.25" customHeight="1">
      <c r="T948" s="2"/>
      <c r="V948" s="3"/>
      <c r="W948" s="3"/>
    </row>
    <row r="949" ht="14.25" customHeight="1">
      <c r="T949" s="2"/>
      <c r="V949" s="3"/>
      <c r="W949" s="3"/>
    </row>
    <row r="950" ht="14.25" customHeight="1">
      <c r="T950" s="2"/>
      <c r="V950" s="3"/>
      <c r="W950" s="3"/>
    </row>
    <row r="951" ht="14.25" customHeight="1">
      <c r="T951" s="2"/>
      <c r="V951" s="3"/>
      <c r="W951" s="3"/>
    </row>
    <row r="952" ht="14.25" customHeight="1">
      <c r="T952" s="2"/>
      <c r="V952" s="3"/>
      <c r="W952" s="3"/>
    </row>
    <row r="953" ht="14.25" customHeight="1">
      <c r="T953" s="2"/>
      <c r="V953" s="3"/>
      <c r="W953" s="3"/>
    </row>
    <row r="954" ht="14.25" customHeight="1">
      <c r="T954" s="2"/>
      <c r="V954" s="3"/>
      <c r="W954" s="3"/>
    </row>
    <row r="955" ht="14.25" customHeight="1">
      <c r="T955" s="2"/>
      <c r="V955" s="3"/>
      <c r="W955" s="3"/>
    </row>
    <row r="956" ht="14.25" customHeight="1">
      <c r="T956" s="2"/>
      <c r="V956" s="3"/>
      <c r="W956" s="3"/>
    </row>
    <row r="957" ht="14.25" customHeight="1">
      <c r="T957" s="2"/>
      <c r="V957" s="3"/>
      <c r="W957" s="3"/>
    </row>
    <row r="958" ht="14.25" customHeight="1">
      <c r="T958" s="2"/>
      <c r="V958" s="3"/>
      <c r="W958" s="3"/>
    </row>
    <row r="959" ht="14.25" customHeight="1">
      <c r="T959" s="2"/>
      <c r="V959" s="3"/>
      <c r="W959" s="3"/>
    </row>
    <row r="960" ht="14.25" customHeight="1">
      <c r="T960" s="2"/>
      <c r="V960" s="3"/>
      <c r="W960" s="3"/>
    </row>
    <row r="961" ht="14.25" customHeight="1">
      <c r="T961" s="2"/>
      <c r="V961" s="3"/>
      <c r="W961" s="3"/>
    </row>
    <row r="962" ht="14.25" customHeight="1">
      <c r="T962" s="2"/>
      <c r="V962" s="3"/>
      <c r="W962" s="3"/>
    </row>
    <row r="963" ht="14.25" customHeight="1">
      <c r="T963" s="2"/>
      <c r="V963" s="3"/>
      <c r="W963" s="3"/>
    </row>
    <row r="964" ht="14.25" customHeight="1">
      <c r="T964" s="2"/>
      <c r="V964" s="3"/>
      <c r="W964" s="3"/>
    </row>
    <row r="965" ht="14.25" customHeight="1">
      <c r="T965" s="2"/>
      <c r="V965" s="3"/>
      <c r="W965" s="3"/>
    </row>
    <row r="966" ht="14.25" customHeight="1">
      <c r="T966" s="2"/>
      <c r="V966" s="3"/>
      <c r="W966" s="3"/>
    </row>
    <row r="967" ht="14.25" customHeight="1">
      <c r="T967" s="2"/>
      <c r="V967" s="3"/>
      <c r="W967" s="3"/>
    </row>
    <row r="968" ht="14.25" customHeight="1">
      <c r="T968" s="2"/>
      <c r="V968" s="3"/>
      <c r="W968" s="3"/>
    </row>
    <row r="969" ht="14.25" customHeight="1">
      <c r="T969" s="2"/>
      <c r="V969" s="3"/>
      <c r="W969" s="3"/>
    </row>
    <row r="970" ht="14.25" customHeight="1">
      <c r="T970" s="2"/>
      <c r="V970" s="3"/>
      <c r="W970" s="3"/>
    </row>
    <row r="971" ht="14.25" customHeight="1">
      <c r="T971" s="2"/>
      <c r="V971" s="3"/>
      <c r="W971" s="3"/>
    </row>
    <row r="972" ht="14.25" customHeight="1">
      <c r="T972" s="2"/>
      <c r="V972" s="3"/>
      <c r="W972" s="3"/>
    </row>
    <row r="973" ht="14.25" customHeight="1">
      <c r="T973" s="2"/>
      <c r="V973" s="3"/>
      <c r="W973" s="3"/>
    </row>
    <row r="974" ht="14.25" customHeight="1">
      <c r="T974" s="2"/>
      <c r="V974" s="3"/>
      <c r="W974" s="3"/>
    </row>
    <row r="975" ht="14.25" customHeight="1">
      <c r="T975" s="2"/>
      <c r="V975" s="3"/>
      <c r="W975" s="3"/>
    </row>
    <row r="976" ht="14.25" customHeight="1">
      <c r="T976" s="2"/>
      <c r="V976" s="3"/>
      <c r="W976" s="3"/>
    </row>
    <row r="977" ht="14.25" customHeight="1">
      <c r="T977" s="2"/>
      <c r="V977" s="3"/>
      <c r="W977" s="3"/>
    </row>
    <row r="978" ht="14.25" customHeight="1">
      <c r="T978" s="2"/>
      <c r="V978" s="3"/>
      <c r="W978" s="3"/>
    </row>
    <row r="979" ht="14.25" customHeight="1">
      <c r="T979" s="2"/>
      <c r="V979" s="3"/>
      <c r="W979" s="3"/>
    </row>
    <row r="980" ht="14.25" customHeight="1">
      <c r="T980" s="2"/>
      <c r="V980" s="3"/>
      <c r="W980" s="3"/>
    </row>
    <row r="981" ht="14.25" customHeight="1">
      <c r="T981" s="2"/>
      <c r="V981" s="3"/>
      <c r="W981" s="3"/>
    </row>
    <row r="982" ht="14.25" customHeight="1">
      <c r="T982" s="2"/>
      <c r="V982" s="3"/>
      <c r="W982" s="3"/>
    </row>
    <row r="983" ht="14.25" customHeight="1">
      <c r="T983" s="2"/>
      <c r="V983" s="3"/>
      <c r="W983" s="3"/>
    </row>
    <row r="984" ht="14.25" customHeight="1">
      <c r="T984" s="2"/>
      <c r="V984" s="3"/>
      <c r="W984" s="3"/>
    </row>
    <row r="985" ht="14.25" customHeight="1">
      <c r="T985" s="2"/>
      <c r="V985" s="3"/>
      <c r="W985" s="3"/>
    </row>
    <row r="986" ht="14.25" customHeight="1">
      <c r="T986" s="2"/>
      <c r="V986" s="3"/>
      <c r="W986" s="3"/>
    </row>
    <row r="987" ht="14.25" customHeight="1">
      <c r="T987" s="2"/>
      <c r="V987" s="3"/>
      <c r="W987" s="3"/>
    </row>
    <row r="988" ht="14.25" customHeight="1">
      <c r="T988" s="2"/>
      <c r="V988" s="3"/>
      <c r="W988" s="3"/>
    </row>
    <row r="989" ht="14.25" customHeight="1">
      <c r="T989" s="2"/>
      <c r="V989" s="3"/>
      <c r="W989" s="3"/>
    </row>
    <row r="990" ht="14.25" customHeight="1">
      <c r="T990" s="2"/>
      <c r="V990" s="3"/>
      <c r="W990" s="3"/>
    </row>
    <row r="991" ht="14.25" customHeight="1">
      <c r="T991" s="2"/>
      <c r="V991" s="3"/>
      <c r="W991" s="3"/>
    </row>
    <row r="992" ht="14.25" customHeight="1">
      <c r="T992" s="2"/>
      <c r="V992" s="3"/>
      <c r="W992" s="3"/>
    </row>
    <row r="993" ht="14.25" customHeight="1">
      <c r="T993" s="2"/>
      <c r="V993" s="3"/>
      <c r="W993" s="3"/>
    </row>
    <row r="994" ht="14.25" customHeight="1">
      <c r="T994" s="2"/>
      <c r="V994" s="3"/>
      <c r="W994" s="3"/>
    </row>
    <row r="995" ht="14.25" customHeight="1">
      <c r="T995" s="2"/>
      <c r="V995" s="3"/>
      <c r="W995" s="3"/>
    </row>
    <row r="996" ht="14.25" customHeight="1">
      <c r="T996" s="2"/>
      <c r="V996" s="3"/>
      <c r="W996" s="3"/>
    </row>
    <row r="997" ht="14.25" customHeight="1">
      <c r="T997" s="2"/>
      <c r="V997" s="3"/>
      <c r="W997" s="3"/>
    </row>
    <row r="998" ht="14.25" customHeight="1">
      <c r="T998" s="2"/>
      <c r="V998" s="3"/>
      <c r="W998" s="3"/>
    </row>
    <row r="999" ht="14.25" customHeight="1">
      <c r="T999" s="2"/>
      <c r="V999" s="3"/>
      <c r="W999" s="3"/>
    </row>
    <row r="1000" ht="14.25" customHeight="1">
      <c r="T1000" s="2"/>
      <c r="V1000" s="3"/>
      <c r="W1000" s="3"/>
    </row>
  </sheetData>
  <printOptions/>
  <pageMargins bottom="0.5" footer="0.0" header="0.0" left="0.2" right="0.2" top="0.25"/>
  <pageSetup orientation="landscape"/>
  <headerFooter>
    <oddFooter>&amp;L&amp;A&amp;RPage &amp;P of</oddFooter>
  </headerFooter>
  <rowBreaks count="1" manualBreakCount="1">
    <brk id="6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 outlineLevelRow="2"/>
  <cols>
    <col customWidth="1" min="1" max="1" width="3.57"/>
    <col customWidth="1" min="2" max="2" width="59.0"/>
    <col customWidth="1" min="3" max="8" width="12.71"/>
    <col customWidth="1" min="9" max="9" width="13.71"/>
    <col customWidth="1" min="10" max="11" width="12.71"/>
    <col customWidth="1" min="12" max="15" width="13.43"/>
    <col customWidth="1" min="16" max="16" width="12.71"/>
    <col customWidth="1" min="17" max="17" width="13.71"/>
    <col customWidth="1" min="18" max="18" width="13.57"/>
    <col customWidth="1" min="19" max="19" width="12.57"/>
    <col customWidth="1" min="20" max="20" width="11.57"/>
    <col customWidth="1" min="21" max="26" width="8.71"/>
  </cols>
  <sheetData>
    <row r="1" ht="14.25" customHeight="1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4.5" customHeight="1">
      <c r="A2" s="4" t="s">
        <v>1</v>
      </c>
      <c r="B2" s="5"/>
      <c r="C2" s="6" t="s">
        <v>2</v>
      </c>
      <c r="D2" s="76" t="s">
        <v>3</v>
      </c>
      <c r="E2" s="76" t="s">
        <v>4</v>
      </c>
      <c r="F2" s="77" t="s">
        <v>5</v>
      </c>
      <c r="G2" s="77" t="s">
        <v>6</v>
      </c>
      <c r="H2" s="77" t="s">
        <v>7</v>
      </c>
      <c r="I2" s="76" t="s">
        <v>8</v>
      </c>
      <c r="J2" s="78" t="s">
        <v>9</v>
      </c>
      <c r="K2" s="77" t="s">
        <v>10</v>
      </c>
      <c r="L2" s="77" t="s">
        <v>11</v>
      </c>
      <c r="M2" s="77" t="s">
        <v>12</v>
      </c>
      <c r="N2" s="77" t="s">
        <v>13</v>
      </c>
      <c r="O2" s="77" t="s">
        <v>14</v>
      </c>
      <c r="P2" s="79" t="s">
        <v>15</v>
      </c>
      <c r="Q2" s="79" t="s">
        <v>16</v>
      </c>
      <c r="R2" s="79" t="s">
        <v>175</v>
      </c>
      <c r="S2" s="80" t="s">
        <v>176</v>
      </c>
    </row>
    <row r="3" ht="24.75" customHeight="1">
      <c r="A3" s="15" t="s">
        <v>21</v>
      </c>
      <c r="I3" s="16"/>
      <c r="J3" s="16"/>
      <c r="S3" s="2"/>
    </row>
    <row r="4" ht="15.0" customHeight="1">
      <c r="A4" s="17" t="s">
        <v>22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S4" s="2"/>
    </row>
    <row r="5" ht="14.25" customHeight="1">
      <c r="A5" s="19">
        <v>1.0</v>
      </c>
      <c r="B5" s="20" t="s">
        <v>177</v>
      </c>
      <c r="D5" s="3"/>
      <c r="E5" s="3"/>
      <c r="F5" s="3">
        <f>23.97+361.15+24.15</f>
        <v>409.27</v>
      </c>
      <c r="G5" s="3">
        <f>1135.46</f>
        <v>1135.46</v>
      </c>
      <c r="H5" s="3">
        <v>92.96</v>
      </c>
      <c r="I5" s="3"/>
      <c r="J5" s="3">
        <v>24.95</v>
      </c>
      <c r="K5" s="3"/>
      <c r="L5" s="3"/>
      <c r="M5" s="3"/>
      <c r="N5" s="3"/>
      <c r="O5" s="3"/>
      <c r="P5" s="3">
        <f t="shared" ref="P5:P10" si="1">SUM(D5:O5)</f>
        <v>1662.64</v>
      </c>
      <c r="Q5" s="3"/>
      <c r="R5" s="3"/>
      <c r="S5" s="21"/>
    </row>
    <row r="6" ht="14.25" customHeight="1" outlineLevel="1">
      <c r="A6" s="19">
        <f t="shared" ref="A6:A10" si="2">A5+1</f>
        <v>2</v>
      </c>
      <c r="B6" s="20" t="s">
        <v>24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1"/>
        <v>0</v>
      </c>
      <c r="Q6" s="3"/>
      <c r="R6" s="3"/>
      <c r="S6" s="21"/>
    </row>
    <row r="7" ht="14.25" customHeight="1" outlineLevel="1">
      <c r="A7" s="19">
        <f t="shared" si="2"/>
        <v>3</v>
      </c>
      <c r="B7" s="20" t="s">
        <v>165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1"/>
        <v>0</v>
      </c>
      <c r="Q7" s="3"/>
      <c r="R7" s="3"/>
      <c r="S7" s="21"/>
    </row>
    <row r="8" ht="14.25" customHeight="1">
      <c r="A8" s="19">
        <f t="shared" si="2"/>
        <v>4</v>
      </c>
      <c r="B8" s="20" t="s">
        <v>178</v>
      </c>
      <c r="D8" s="3"/>
      <c r="E8" s="3"/>
      <c r="F8" s="3">
        <v>4000.0</v>
      </c>
      <c r="G8" s="3">
        <v>1000.0</v>
      </c>
      <c r="H8" s="3"/>
      <c r="I8" s="3"/>
      <c r="J8" s="3"/>
      <c r="K8" s="3"/>
      <c r="L8" s="3"/>
      <c r="M8" s="3"/>
      <c r="N8" s="3"/>
      <c r="O8" s="3"/>
      <c r="P8" s="3">
        <f t="shared" si="1"/>
        <v>5000</v>
      </c>
      <c r="Q8" s="3"/>
      <c r="R8" s="3"/>
      <c r="S8" s="21"/>
    </row>
    <row r="9" ht="14.25" customHeight="1">
      <c r="A9" s="19">
        <f t="shared" si="2"/>
        <v>5</v>
      </c>
      <c r="B9" s="20" t="s">
        <v>179</v>
      </c>
      <c r="D9" s="3"/>
      <c r="E9" s="3"/>
      <c r="F9" s="3"/>
      <c r="G9" s="3"/>
      <c r="H9" s="3"/>
      <c r="I9" s="3"/>
      <c r="J9" s="3">
        <v>3350.0</v>
      </c>
      <c r="K9" s="3"/>
      <c r="L9" s="3"/>
      <c r="M9" s="3"/>
      <c r="N9" s="3"/>
      <c r="O9" s="3"/>
      <c r="P9" s="3">
        <f t="shared" si="1"/>
        <v>3350</v>
      </c>
      <c r="Q9" s="3"/>
      <c r="R9" s="3"/>
      <c r="S9" s="21"/>
    </row>
    <row r="10" ht="14.25" customHeight="1">
      <c r="A10" s="19">
        <f t="shared" si="2"/>
        <v>6</v>
      </c>
      <c r="B10" s="20" t="s">
        <v>28</v>
      </c>
      <c r="D10" s="3">
        <v>1.32</v>
      </c>
      <c r="E10" s="3">
        <v>1.67</v>
      </c>
      <c r="F10" s="3">
        <f>1.61+996.89</f>
        <v>998.5</v>
      </c>
      <c r="G10" s="3">
        <v>1.61</v>
      </c>
      <c r="H10" s="3">
        <v>1.67</v>
      </c>
      <c r="I10" s="3">
        <v>1.67</v>
      </c>
      <c r="J10" s="3">
        <v>1.56</v>
      </c>
      <c r="K10" s="3">
        <v>1.63</v>
      </c>
      <c r="L10" s="3">
        <v>1.99</v>
      </c>
      <c r="M10" s="3">
        <v>2.31</v>
      </c>
      <c r="N10" s="3">
        <v>35.74</v>
      </c>
      <c r="O10" s="3">
        <v>2.63</v>
      </c>
      <c r="P10" s="3">
        <f t="shared" si="1"/>
        <v>1052.3</v>
      </c>
      <c r="Q10" s="3"/>
      <c r="R10" s="3"/>
      <c r="S10" s="21"/>
    </row>
    <row r="11" ht="15.0" customHeight="1">
      <c r="A11" s="17" t="s">
        <v>29</v>
      </c>
      <c r="B11" s="17"/>
      <c r="C11" s="1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"/>
      <c r="R11" s="3"/>
      <c r="S11" s="21"/>
    </row>
    <row r="12" ht="14.25" customHeight="1" outlineLevel="1">
      <c r="A12" s="19">
        <f>A10+1</f>
        <v>7</v>
      </c>
      <c r="B12" s="20" t="s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ref="P12:P28" si="3">SUM(D12:O12)</f>
        <v>0</v>
      </c>
      <c r="Q12" s="3"/>
      <c r="R12" s="3"/>
      <c r="S12" s="21"/>
    </row>
    <row r="13" ht="14.25" customHeight="1">
      <c r="A13" s="19">
        <f t="shared" ref="A13:A27" si="4">A12+1</f>
        <v>8</v>
      </c>
      <c r="B13" s="20" t="s">
        <v>31</v>
      </c>
      <c r="D13" s="3"/>
      <c r="E13" s="3"/>
      <c r="F13" s="3"/>
      <c r="G13" s="3">
        <v>1000.0</v>
      </c>
      <c r="H13" s="3"/>
      <c r="I13" s="3"/>
      <c r="J13" s="3"/>
      <c r="K13" s="3"/>
      <c r="L13" s="3">
        <v>11227.06</v>
      </c>
      <c r="M13" s="3">
        <v>8896.85</v>
      </c>
      <c r="N13" s="3">
        <v>500.0</v>
      </c>
      <c r="O13" s="3">
        <v>1400.0</v>
      </c>
      <c r="P13" s="3">
        <f t="shared" si="3"/>
        <v>23023.91</v>
      </c>
      <c r="Q13" s="3"/>
      <c r="R13" s="3"/>
      <c r="S13" s="21"/>
    </row>
    <row r="14" ht="14.25" customHeight="1">
      <c r="A14" s="19">
        <f t="shared" si="4"/>
        <v>9</v>
      </c>
      <c r="B14" s="20" t="s">
        <v>32</v>
      </c>
      <c r="D14" s="3"/>
      <c r="E14" s="3"/>
      <c r="F14" s="3"/>
      <c r="G14" s="3">
        <v>784.78</v>
      </c>
      <c r="H14" s="3">
        <v>19922.25</v>
      </c>
      <c r="I14" s="3">
        <v>8716.62</v>
      </c>
      <c r="J14" s="3">
        <v>495.7</v>
      </c>
      <c r="K14" s="3"/>
      <c r="L14" s="3">
        <v>100.0</v>
      </c>
      <c r="M14" s="3">
        <v>50.0</v>
      </c>
      <c r="N14" s="3"/>
      <c r="O14" s="3"/>
      <c r="P14" s="3">
        <f t="shared" si="3"/>
        <v>30069.35</v>
      </c>
      <c r="Q14" s="3"/>
      <c r="R14" s="3"/>
      <c r="S14" s="21"/>
      <c r="T14" s="3">
        <f t="shared" ref="T14:T15" si="5">P14-P37</f>
        <v>29074.35</v>
      </c>
    </row>
    <row r="15" ht="14.25" customHeight="1">
      <c r="A15" s="19">
        <f t="shared" si="4"/>
        <v>10</v>
      </c>
      <c r="B15" s="20" t="s">
        <v>33</v>
      </c>
      <c r="D15" s="3"/>
      <c r="E15" s="3"/>
      <c r="F15" s="3"/>
      <c r="G15" s="3">
        <v>1206.83</v>
      </c>
      <c r="H15" s="3">
        <v>9.41</v>
      </c>
      <c r="I15" s="3">
        <v>90.0</v>
      </c>
      <c r="J15" s="3">
        <v>1289.98</v>
      </c>
      <c r="K15" s="3">
        <v>20.0</v>
      </c>
      <c r="L15" s="3">
        <v>202.23</v>
      </c>
      <c r="M15" s="3">
        <v>20.0</v>
      </c>
      <c r="N15" s="3"/>
      <c r="O15" s="3">
        <v>30.0</v>
      </c>
      <c r="P15" s="3">
        <f t="shared" si="3"/>
        <v>2868.45</v>
      </c>
      <c r="Q15" s="3"/>
      <c r="R15" s="3"/>
      <c r="S15" s="21"/>
      <c r="T15" s="3">
        <f t="shared" si="5"/>
        <v>1438.45</v>
      </c>
    </row>
    <row r="16" ht="14.25" customHeight="1" outlineLevel="1">
      <c r="A16" s="19">
        <f t="shared" si="4"/>
        <v>11</v>
      </c>
      <c r="B16" s="20" t="s">
        <v>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3"/>
        <v>0</v>
      </c>
      <c r="Q16" s="3"/>
      <c r="R16" s="3"/>
      <c r="S16" s="21"/>
    </row>
    <row r="17" ht="14.25" customHeight="1">
      <c r="A17" s="19">
        <f t="shared" si="4"/>
        <v>12</v>
      </c>
      <c r="B17" s="20" t="s">
        <v>35</v>
      </c>
      <c r="D17" s="3">
        <f>3951.7+1500</f>
        <v>5451.7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3"/>
        <v>5451.7</v>
      </c>
      <c r="Q17" s="3"/>
      <c r="R17" s="3"/>
      <c r="S17" s="21"/>
    </row>
    <row r="18" ht="14.25" customHeight="1">
      <c r="A18" s="19">
        <f t="shared" si="4"/>
        <v>13</v>
      </c>
      <c r="B18" s="20" t="s">
        <v>36</v>
      </c>
      <c r="D18" s="3"/>
      <c r="E18" s="3"/>
      <c r="F18" s="3"/>
      <c r="G18" s="3"/>
      <c r="H18" s="3"/>
      <c r="I18" s="3"/>
      <c r="J18" s="3"/>
      <c r="K18" s="3"/>
      <c r="L18" s="3">
        <v>576.0</v>
      </c>
      <c r="M18" s="3">
        <v>460.68</v>
      </c>
      <c r="N18" s="3">
        <v>383.3</v>
      </c>
      <c r="O18" s="3">
        <v>355.76</v>
      </c>
      <c r="P18" s="3">
        <f t="shared" si="3"/>
        <v>1775.74</v>
      </c>
      <c r="Q18" s="3"/>
      <c r="R18" s="3"/>
      <c r="S18" s="21"/>
      <c r="T18" s="3">
        <f>P18-P41</f>
        <v>-1095.12</v>
      </c>
    </row>
    <row r="19" ht="14.25" customHeight="1">
      <c r="A19" s="19">
        <f t="shared" si="4"/>
        <v>14</v>
      </c>
      <c r="B19" s="20" t="s">
        <v>135</v>
      </c>
      <c r="D19" s="3"/>
      <c r="E19" s="3"/>
      <c r="F19" s="3"/>
      <c r="G19" s="3"/>
      <c r="H19" s="3"/>
      <c r="I19" s="3">
        <v>150.0</v>
      </c>
      <c r="J19" s="3"/>
      <c r="K19" s="3"/>
      <c r="L19" s="3"/>
      <c r="M19" s="3"/>
      <c r="N19" s="3"/>
      <c r="O19" s="3"/>
      <c r="P19" s="3">
        <f t="shared" si="3"/>
        <v>150</v>
      </c>
      <c r="Q19" s="3"/>
      <c r="R19" s="3"/>
      <c r="S19" s="21"/>
    </row>
    <row r="20" ht="14.25" customHeight="1">
      <c r="A20" s="19">
        <f t="shared" si="4"/>
        <v>15</v>
      </c>
      <c r="B20" s="20" t="s">
        <v>136</v>
      </c>
      <c r="D20" s="3"/>
      <c r="E20" s="3">
        <v>66.31</v>
      </c>
      <c r="F20" s="3"/>
      <c r="G20" s="3"/>
      <c r="H20" s="3">
        <v>101.83</v>
      </c>
      <c r="I20" s="3"/>
      <c r="J20" s="3"/>
      <c r="K20" s="3">
        <v>139.77</v>
      </c>
      <c r="L20" s="3"/>
      <c r="M20" s="3"/>
      <c r="N20" s="3">
        <v>115.17</v>
      </c>
      <c r="O20" s="3">
        <v>125.0</v>
      </c>
      <c r="P20" s="3">
        <f t="shared" si="3"/>
        <v>548.08</v>
      </c>
      <c r="Q20" s="3"/>
      <c r="R20" s="3"/>
      <c r="S20" s="21"/>
    </row>
    <row r="21" ht="14.25" customHeight="1">
      <c r="A21" s="19">
        <f t="shared" si="4"/>
        <v>16</v>
      </c>
      <c r="B21" s="20" t="s">
        <v>38</v>
      </c>
      <c r="D21" s="3"/>
      <c r="E21" s="3"/>
      <c r="F21" s="3">
        <v>0.11</v>
      </c>
      <c r="G21" s="3">
        <v>26.42</v>
      </c>
      <c r="H21" s="3">
        <v>0.14</v>
      </c>
      <c r="I21" s="3">
        <v>36.05</v>
      </c>
      <c r="J21" s="3">
        <v>35.8</v>
      </c>
      <c r="K21" s="3">
        <f>34.31+0.62</f>
        <v>34.93</v>
      </c>
      <c r="L21" s="3">
        <v>0.29</v>
      </c>
      <c r="M21" s="3"/>
      <c r="N21" s="3"/>
      <c r="O21" s="3">
        <v>43.38</v>
      </c>
      <c r="P21" s="3">
        <f t="shared" si="3"/>
        <v>177.12</v>
      </c>
      <c r="Q21" s="3"/>
      <c r="R21" s="3"/>
      <c r="S21" s="21"/>
    </row>
    <row r="22" ht="14.25" customHeight="1" outlineLevel="1">
      <c r="A22" s="19">
        <f t="shared" si="4"/>
        <v>17</v>
      </c>
      <c r="B22" s="20" t="s">
        <v>180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3"/>
        <v>0</v>
      </c>
      <c r="Q22" s="3"/>
      <c r="R22" s="3"/>
      <c r="S22" s="21"/>
    </row>
    <row r="23" ht="14.25" customHeight="1" outlineLevel="1">
      <c r="A23" s="19">
        <f t="shared" si="4"/>
        <v>18</v>
      </c>
      <c r="B23" s="20" t="s">
        <v>137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3"/>
        <v>0</v>
      </c>
      <c r="Q23" s="3"/>
      <c r="R23" s="3"/>
      <c r="S23" s="21"/>
      <c r="T23" s="43" t="s">
        <v>181</v>
      </c>
      <c r="U23" s="43" t="s">
        <v>182</v>
      </c>
      <c r="W23" s="43" t="s">
        <v>183</v>
      </c>
    </row>
    <row r="24" ht="14.25" customHeight="1" outlineLevel="1">
      <c r="A24" s="19">
        <f t="shared" si="4"/>
        <v>19</v>
      </c>
      <c r="B24" s="20" t="s">
        <v>138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3"/>
        <v>0</v>
      </c>
      <c r="Q24" s="3"/>
      <c r="R24" s="3"/>
      <c r="S24" s="21"/>
      <c r="T24" s="43" t="s">
        <v>181</v>
      </c>
    </row>
    <row r="25" ht="14.25" customHeight="1" outlineLevel="1">
      <c r="A25" s="19">
        <f t="shared" si="4"/>
        <v>20</v>
      </c>
      <c r="B25" s="20" t="s">
        <v>139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  <c r="Q25" s="3"/>
      <c r="R25" s="3"/>
      <c r="S25" s="21"/>
      <c r="T25" s="43" t="s">
        <v>181</v>
      </c>
    </row>
    <row r="26" ht="14.25" customHeight="1">
      <c r="A26" s="19">
        <f t="shared" si="4"/>
        <v>21</v>
      </c>
      <c r="B26" s="20" t="s">
        <v>184</v>
      </c>
      <c r="D26" s="3"/>
      <c r="E26" s="3"/>
      <c r="F26" s="3">
        <v>732.3</v>
      </c>
      <c r="G26" s="3"/>
      <c r="H26" s="3"/>
      <c r="I26" s="3">
        <v>250.0</v>
      </c>
      <c r="J26" s="3">
        <v>100.0</v>
      </c>
      <c r="K26" s="3">
        <v>1200.0</v>
      </c>
      <c r="L26" s="3"/>
      <c r="M26" s="3"/>
      <c r="N26" s="3"/>
      <c r="O26" s="3"/>
      <c r="P26" s="3">
        <f t="shared" si="3"/>
        <v>2282.3</v>
      </c>
      <c r="Q26" s="3"/>
      <c r="R26" s="3"/>
      <c r="S26" s="21"/>
    </row>
    <row r="27" ht="14.25" customHeight="1" outlineLevel="1">
      <c r="A27" s="19">
        <f t="shared" si="4"/>
        <v>22</v>
      </c>
      <c r="B27" s="20" t="s">
        <v>185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  <c r="Q27" s="3"/>
      <c r="R27" s="3"/>
      <c r="S27" s="21"/>
    </row>
    <row r="28" ht="14.25" customHeight="1">
      <c r="A28" s="23" t="s">
        <v>40</v>
      </c>
      <c r="B28" s="24"/>
      <c r="C28" s="25"/>
      <c r="D28" s="26">
        <f t="shared" ref="D28:O28" si="6">SUM(D5:D27)</f>
        <v>5453.02</v>
      </c>
      <c r="E28" s="26">
        <f t="shared" si="6"/>
        <v>67.98</v>
      </c>
      <c r="F28" s="26">
        <f t="shared" si="6"/>
        <v>6140.18</v>
      </c>
      <c r="G28" s="26">
        <f t="shared" si="6"/>
        <v>5155.1</v>
      </c>
      <c r="H28" s="26">
        <f t="shared" si="6"/>
        <v>20128.26</v>
      </c>
      <c r="I28" s="26">
        <f t="shared" si="6"/>
        <v>9244.34</v>
      </c>
      <c r="J28" s="26">
        <f t="shared" si="6"/>
        <v>5297.99</v>
      </c>
      <c r="K28" s="26">
        <f t="shared" si="6"/>
        <v>1396.33</v>
      </c>
      <c r="L28" s="26">
        <f t="shared" si="6"/>
        <v>12107.57</v>
      </c>
      <c r="M28" s="26">
        <f t="shared" si="6"/>
        <v>9429.84</v>
      </c>
      <c r="N28" s="26">
        <f t="shared" si="6"/>
        <v>1034.21</v>
      </c>
      <c r="O28" s="26">
        <f t="shared" si="6"/>
        <v>1956.77</v>
      </c>
      <c r="P28" s="26">
        <f t="shared" si="3"/>
        <v>77411.59</v>
      </c>
      <c r="Q28" s="27"/>
      <c r="R28" s="27"/>
      <c r="S28" s="28"/>
    </row>
    <row r="29" ht="24.75" customHeight="1">
      <c r="A29" s="29" t="s">
        <v>41</v>
      </c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>
        <f>SUM(P5:P7,P10,P12:P21)-SUM(P32:P34,P37:P42)-P17</f>
        <v>54766.73</v>
      </c>
      <c r="Q29" s="31"/>
      <c r="R29" s="31"/>
      <c r="S29" s="31"/>
      <c r="T29" s="29"/>
      <c r="U29" s="29"/>
      <c r="V29" s="29"/>
      <c r="W29" s="29"/>
      <c r="X29" s="29"/>
      <c r="Y29" s="29"/>
      <c r="Z29" s="29"/>
    </row>
    <row r="30" ht="15.0" customHeight="1">
      <c r="A30" s="15" t="s">
        <v>42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1"/>
    </row>
    <row r="31" ht="15.0" customHeight="1">
      <c r="A31" s="17" t="s">
        <v>43</v>
      </c>
      <c r="B31" s="17"/>
      <c r="C31" s="1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"/>
      <c r="R31" s="3"/>
      <c r="S31" s="21"/>
    </row>
    <row r="32" ht="14.25" customHeight="1">
      <c r="A32" s="19">
        <f>A27+1</f>
        <v>23</v>
      </c>
      <c r="B32" s="20" t="s">
        <v>186</v>
      </c>
      <c r="D32" s="3"/>
      <c r="E32" s="3"/>
      <c r="F32" s="3"/>
      <c r="G32" s="3">
        <v>805.0</v>
      </c>
      <c r="H32" s="3">
        <v>437.0</v>
      </c>
      <c r="I32" s="3">
        <v>23.0</v>
      </c>
      <c r="J32" s="3"/>
      <c r="K32" s="3"/>
      <c r="L32" s="3"/>
      <c r="M32" s="3"/>
      <c r="N32" s="3"/>
      <c r="O32" s="3"/>
      <c r="P32" s="3">
        <f t="shared" ref="P32:P43" si="7">SUM(D32:O32)</f>
        <v>1265</v>
      </c>
      <c r="Q32" s="3"/>
      <c r="R32" s="3"/>
      <c r="S32" s="21"/>
    </row>
    <row r="33" ht="14.25" customHeight="1" outlineLevel="2">
      <c r="A33" s="19">
        <f t="shared" ref="A33:A43" si="8">A32+1</f>
        <v>24</v>
      </c>
      <c r="B33" s="20" t="s">
        <v>45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7"/>
        <v>0</v>
      </c>
      <c r="Q33" s="3"/>
      <c r="R33" s="3"/>
      <c r="S33" s="21"/>
    </row>
    <row r="34" ht="14.25" customHeight="1" outlineLevel="2">
      <c r="A34" s="19">
        <f t="shared" si="8"/>
        <v>25</v>
      </c>
      <c r="B34" s="20" t="s">
        <v>166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7"/>
        <v>0</v>
      </c>
      <c r="Q34" s="3"/>
      <c r="R34" s="3"/>
      <c r="S34" s="21"/>
    </row>
    <row r="35" ht="14.25" customHeight="1">
      <c r="A35" s="19">
        <f t="shared" si="8"/>
        <v>26</v>
      </c>
      <c r="B35" s="20" t="s">
        <v>187</v>
      </c>
      <c r="D35" s="3"/>
      <c r="E35" s="3"/>
      <c r="F35" s="3"/>
      <c r="G35" s="3"/>
      <c r="H35" s="3">
        <v>1346.83</v>
      </c>
      <c r="J35" s="3">
        <f>3900.5-247.33</f>
        <v>3653.17</v>
      </c>
      <c r="K35" s="3"/>
      <c r="L35" s="3"/>
      <c r="M35" s="3"/>
      <c r="N35" s="3"/>
      <c r="O35" s="3"/>
      <c r="P35" s="3">
        <f t="shared" si="7"/>
        <v>5000</v>
      </c>
      <c r="Q35" s="3"/>
      <c r="R35" s="3"/>
      <c r="S35" s="21"/>
    </row>
    <row r="36" ht="14.25" customHeight="1">
      <c r="A36" s="19">
        <f t="shared" si="8"/>
        <v>27</v>
      </c>
      <c r="B36" s="20" t="s">
        <v>179</v>
      </c>
      <c r="D36" s="3"/>
      <c r="E36" s="3"/>
      <c r="F36" s="3"/>
      <c r="G36" s="3"/>
      <c r="H36" s="3"/>
      <c r="J36" s="3">
        <v>247.33</v>
      </c>
      <c r="K36" s="3">
        <v>269.52</v>
      </c>
      <c r="L36" s="3"/>
      <c r="M36" s="3">
        <v>1851.16</v>
      </c>
      <c r="N36" s="3">
        <f>3350-2368.01</f>
        <v>981.99</v>
      </c>
      <c r="O36" s="3"/>
      <c r="P36" s="3">
        <f t="shared" si="7"/>
        <v>3350</v>
      </c>
      <c r="Q36" s="3"/>
      <c r="R36" s="3"/>
      <c r="S36" s="21"/>
    </row>
    <row r="37" ht="14.25" customHeight="1">
      <c r="A37" s="19">
        <f t="shared" si="8"/>
        <v>28</v>
      </c>
      <c r="B37" s="20" t="s">
        <v>48</v>
      </c>
      <c r="D37" s="3"/>
      <c r="E37" s="3"/>
      <c r="F37" s="3"/>
      <c r="G37" s="3"/>
      <c r="H37" s="3">
        <v>845.0</v>
      </c>
      <c r="I37" s="3">
        <v>150.0</v>
      </c>
      <c r="J37" s="3"/>
      <c r="K37" s="3"/>
      <c r="L37" s="3"/>
      <c r="M37" s="3"/>
      <c r="N37" s="3"/>
      <c r="O37" s="3"/>
      <c r="P37" s="3">
        <f t="shared" si="7"/>
        <v>995</v>
      </c>
      <c r="Q37" s="3"/>
      <c r="R37" s="3"/>
      <c r="S37" s="21"/>
    </row>
    <row r="38" ht="14.25" customHeight="1">
      <c r="A38" s="19">
        <f t="shared" si="8"/>
        <v>29</v>
      </c>
      <c r="B38" s="20" t="s">
        <v>49</v>
      </c>
      <c r="D38" s="3"/>
      <c r="E38" s="3"/>
      <c r="F38" s="3"/>
      <c r="G38" s="3">
        <v>1200.0</v>
      </c>
      <c r="H38" s="3"/>
      <c r="I38" s="3"/>
      <c r="J38" s="3"/>
      <c r="K38" s="3">
        <v>230.0</v>
      </c>
      <c r="L38" s="3"/>
      <c r="M38" s="3"/>
      <c r="N38" s="3"/>
      <c r="O38" s="3"/>
      <c r="P38" s="3">
        <f t="shared" si="7"/>
        <v>1430</v>
      </c>
      <c r="Q38" s="3"/>
      <c r="R38" s="3"/>
      <c r="S38" s="21"/>
    </row>
    <row r="39" ht="14.25" customHeight="1" outlineLevel="1">
      <c r="A39" s="19">
        <f t="shared" si="8"/>
        <v>30</v>
      </c>
      <c r="B39" s="20" t="s">
        <v>50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7"/>
        <v>0</v>
      </c>
      <c r="Q39" s="3"/>
      <c r="R39" s="3"/>
      <c r="S39" s="21"/>
    </row>
    <row r="40" ht="14.25" customHeight="1" outlineLevel="1">
      <c r="A40" s="19">
        <f t="shared" si="8"/>
        <v>31</v>
      </c>
      <c r="B40" s="20" t="s">
        <v>51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7"/>
        <v>0</v>
      </c>
      <c r="Q40" s="3"/>
      <c r="R40" s="3"/>
      <c r="S40" s="21"/>
    </row>
    <row r="41" ht="14.25" customHeight="1">
      <c r="A41" s="19">
        <f t="shared" si="8"/>
        <v>32</v>
      </c>
      <c r="B41" s="20" t="s">
        <v>52</v>
      </c>
      <c r="D41" s="3"/>
      <c r="E41" s="3"/>
      <c r="F41" s="3"/>
      <c r="G41" s="3"/>
      <c r="H41" s="3">
        <v>500.0</v>
      </c>
      <c r="I41" s="3"/>
      <c r="J41" s="3"/>
      <c r="K41" s="3"/>
      <c r="L41" s="3"/>
      <c r="M41" s="3"/>
      <c r="N41" s="3">
        <v>2370.86</v>
      </c>
      <c r="O41" s="3"/>
      <c r="P41" s="3">
        <f t="shared" si="7"/>
        <v>2870.86</v>
      </c>
      <c r="Q41" s="3"/>
      <c r="R41" s="3"/>
      <c r="S41" s="21"/>
    </row>
    <row r="42" ht="14.25" customHeight="1" outlineLevel="1">
      <c r="A42" s="19">
        <f t="shared" si="8"/>
        <v>33</v>
      </c>
      <c r="B42" s="20" t="s">
        <v>141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7"/>
        <v>0</v>
      </c>
      <c r="Q42" s="3"/>
      <c r="R42" s="3"/>
      <c r="S42" s="21"/>
    </row>
    <row r="43" ht="14.25" customHeight="1" outlineLevel="1">
      <c r="A43" s="19">
        <f t="shared" si="8"/>
        <v>34</v>
      </c>
      <c r="B43" s="20" t="s">
        <v>188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>1426.66-N36</f>
        <v>444.67</v>
      </c>
      <c r="O43" s="3">
        <v>1416.41</v>
      </c>
      <c r="P43" s="3">
        <f t="shared" si="7"/>
        <v>1861.08</v>
      </c>
      <c r="Q43" s="3"/>
      <c r="R43" s="3"/>
      <c r="S43" s="21"/>
    </row>
    <row r="44" ht="15.0" customHeight="1">
      <c r="A44" s="34" t="s">
        <v>53</v>
      </c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81"/>
    </row>
    <row r="45" ht="14.25" customHeight="1">
      <c r="A45" s="19">
        <f>A43+1</f>
        <v>35</v>
      </c>
      <c r="B45" s="20" t="s">
        <v>54</v>
      </c>
      <c r="D45" s="3"/>
      <c r="E45" s="3"/>
      <c r="F45" s="3"/>
      <c r="G45" s="3">
        <v>550.0</v>
      </c>
      <c r="H45" s="3"/>
      <c r="I45" s="3"/>
      <c r="J45" s="3"/>
      <c r="K45" s="3"/>
      <c r="L45" s="3"/>
      <c r="M45" s="3"/>
      <c r="N45" s="3"/>
      <c r="O45" s="3"/>
      <c r="P45" s="3">
        <f t="shared" ref="P45:P50" si="9">SUM(D45:O45)</f>
        <v>550</v>
      </c>
      <c r="Q45" s="3">
        <v>600.0</v>
      </c>
      <c r="R45" s="3">
        <f t="shared" ref="R45:R50" si="10">Q45-P45</f>
        <v>50</v>
      </c>
      <c r="S45" s="21">
        <f t="shared" ref="S45:S46" si="11">R45</f>
        <v>50</v>
      </c>
    </row>
    <row r="46" ht="14.25" customHeight="1">
      <c r="A46" s="19">
        <f t="shared" ref="A46:A50" si="12">A45+1</f>
        <v>36</v>
      </c>
      <c r="B46" s="20" t="s">
        <v>55</v>
      </c>
      <c r="D46" s="3">
        <v>4.0</v>
      </c>
      <c r="E46" s="3"/>
      <c r="F46" s="3"/>
      <c r="G46" s="3"/>
      <c r="H46" s="3">
        <v>4.0</v>
      </c>
      <c r="I46" s="3"/>
      <c r="J46" s="3"/>
      <c r="K46" s="3"/>
      <c r="L46" s="3"/>
      <c r="M46" s="3"/>
      <c r="N46" s="3"/>
      <c r="O46" s="3">
        <v>12.0</v>
      </c>
      <c r="P46" s="3">
        <f t="shared" si="9"/>
        <v>20</v>
      </c>
      <c r="Q46" s="3">
        <v>100.0</v>
      </c>
      <c r="R46" s="3">
        <f t="shared" si="10"/>
        <v>80</v>
      </c>
      <c r="S46" s="21">
        <f t="shared" si="11"/>
        <v>80</v>
      </c>
    </row>
    <row r="47" ht="14.25" customHeight="1">
      <c r="A47" s="19">
        <f t="shared" si="12"/>
        <v>37</v>
      </c>
      <c r="B47" s="20" t="s">
        <v>56</v>
      </c>
      <c r="D47" s="3"/>
      <c r="E47" s="3"/>
      <c r="F47" s="3"/>
      <c r="G47" s="3"/>
      <c r="H47" s="3"/>
      <c r="I47" s="3"/>
      <c r="J47" s="3"/>
      <c r="K47" s="3"/>
      <c r="L47" s="3"/>
      <c r="M47" s="3">
        <v>40.0</v>
      </c>
      <c r="N47" s="3"/>
      <c r="O47" s="3"/>
      <c r="P47" s="3">
        <f t="shared" si="9"/>
        <v>40</v>
      </c>
      <c r="Q47" s="3">
        <v>40.0</v>
      </c>
      <c r="R47" s="3">
        <f t="shared" si="10"/>
        <v>0</v>
      </c>
      <c r="S47" s="21">
        <v>0.0</v>
      </c>
    </row>
    <row r="48" ht="14.25" customHeight="1">
      <c r="A48" s="19">
        <f t="shared" si="12"/>
        <v>38</v>
      </c>
      <c r="B48" s="20" t="s">
        <v>189</v>
      </c>
      <c r="D48" s="3"/>
      <c r="E48" s="3"/>
      <c r="F48" s="3"/>
      <c r="G48" s="3"/>
      <c r="H48" s="3">
        <v>10.0</v>
      </c>
      <c r="I48" s="3"/>
      <c r="J48" s="3"/>
      <c r="K48" s="3"/>
      <c r="L48" s="3"/>
      <c r="M48" s="3"/>
      <c r="N48" s="3"/>
      <c r="O48" s="3"/>
      <c r="P48" s="3">
        <f t="shared" si="9"/>
        <v>10</v>
      </c>
      <c r="Q48" s="3">
        <v>10.0</v>
      </c>
      <c r="R48" s="3">
        <f t="shared" si="10"/>
        <v>0</v>
      </c>
      <c r="S48" s="21">
        <f>R48</f>
        <v>0</v>
      </c>
    </row>
    <row r="49" ht="14.25" customHeight="1">
      <c r="A49" s="19">
        <f t="shared" si="12"/>
        <v>39</v>
      </c>
      <c r="B49" s="20" t="s">
        <v>190</v>
      </c>
      <c r="D49" s="3">
        <v>59.9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9"/>
        <v>59.9</v>
      </c>
      <c r="Q49" s="3">
        <v>60.0</v>
      </c>
      <c r="R49" s="3">
        <f t="shared" si="10"/>
        <v>0.1</v>
      </c>
      <c r="S49" s="21">
        <v>0.0</v>
      </c>
    </row>
    <row r="50" ht="14.25" customHeight="1">
      <c r="A50" s="19">
        <f t="shared" si="12"/>
        <v>40</v>
      </c>
      <c r="B50" s="20" t="s">
        <v>58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9"/>
        <v>0</v>
      </c>
      <c r="Q50" s="3">
        <v>101.0</v>
      </c>
      <c r="R50" s="3">
        <f t="shared" si="10"/>
        <v>101</v>
      </c>
      <c r="S50" s="21">
        <f>R50</f>
        <v>101</v>
      </c>
    </row>
    <row r="51" ht="15.0" customHeight="1">
      <c r="A51" s="39" t="s">
        <v>61</v>
      </c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82"/>
    </row>
    <row r="52" ht="14.25" customHeight="1">
      <c r="A52" s="19">
        <f>A50+1</f>
        <v>41</v>
      </c>
      <c r="B52" s="20" t="s">
        <v>191</v>
      </c>
      <c r="D52" s="3">
        <v>175.0</v>
      </c>
      <c r="E52" s="3"/>
      <c r="F52" s="3">
        <v>175.0</v>
      </c>
      <c r="G52" s="3"/>
      <c r="H52" s="3"/>
      <c r="I52" s="3">
        <v>542.5</v>
      </c>
      <c r="J52" s="3"/>
      <c r="K52" s="3">
        <v>99.2</v>
      </c>
      <c r="L52" s="3">
        <v>735.7</v>
      </c>
      <c r="M52" s="3">
        <f>565.8+11.7</f>
        <v>577.5</v>
      </c>
      <c r="N52" s="3">
        <v>670.8</v>
      </c>
      <c r="O52" s="3">
        <v>-175.0</v>
      </c>
      <c r="P52" s="3">
        <f t="shared" ref="P52:P57" si="13">SUM(D52:O52)</f>
        <v>2800.7</v>
      </c>
      <c r="Q52" s="3">
        <v>4000.0</v>
      </c>
      <c r="R52" s="3">
        <f t="shared" ref="R52:R57" si="14">Q52-P52</f>
        <v>1199.3</v>
      </c>
      <c r="S52" s="21">
        <v>1100.0</v>
      </c>
    </row>
    <row r="53" ht="14.25" customHeight="1">
      <c r="A53" s="19">
        <f t="shared" ref="A53:A57" si="15">A52+1</f>
        <v>42</v>
      </c>
      <c r="B53" s="20" t="s">
        <v>63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13"/>
        <v>0</v>
      </c>
      <c r="Q53" s="3">
        <v>2200.0</v>
      </c>
      <c r="R53" s="3">
        <f t="shared" si="14"/>
        <v>2200</v>
      </c>
      <c r="S53" s="21">
        <f t="shared" ref="S53:S55" si="16">R53</f>
        <v>2200</v>
      </c>
    </row>
    <row r="54" ht="14.25" customHeight="1">
      <c r="A54" s="19">
        <f t="shared" si="15"/>
        <v>43</v>
      </c>
      <c r="B54" s="20" t="s">
        <v>64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13"/>
        <v>0</v>
      </c>
      <c r="Q54" s="3">
        <v>1250.0</v>
      </c>
      <c r="R54" s="3">
        <f t="shared" si="14"/>
        <v>1250</v>
      </c>
      <c r="S54" s="21">
        <f t="shared" si="16"/>
        <v>1250</v>
      </c>
    </row>
    <row r="55" ht="14.25" customHeight="1">
      <c r="A55" s="19">
        <f t="shared" si="15"/>
        <v>44</v>
      </c>
      <c r="B55" s="20" t="s">
        <v>65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13"/>
        <v>0</v>
      </c>
      <c r="Q55" s="3">
        <v>200.0</v>
      </c>
      <c r="R55" s="3">
        <f t="shared" si="14"/>
        <v>200</v>
      </c>
      <c r="S55" s="21">
        <f t="shared" si="16"/>
        <v>200</v>
      </c>
    </row>
    <row r="56" ht="14.25" customHeight="1">
      <c r="A56" s="19">
        <f t="shared" si="15"/>
        <v>45</v>
      </c>
      <c r="B56" s="20" t="s">
        <v>66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332.17</v>
      </c>
      <c r="P56" s="3">
        <f t="shared" si="13"/>
        <v>332.17</v>
      </c>
      <c r="Q56" s="3">
        <v>300.0</v>
      </c>
      <c r="R56" s="3">
        <f t="shared" si="14"/>
        <v>-32.17</v>
      </c>
      <c r="S56" s="21">
        <v>0.0</v>
      </c>
      <c r="T56" s="43" t="s">
        <v>143</v>
      </c>
    </row>
    <row r="57" ht="14.25" customHeight="1">
      <c r="A57" s="19">
        <f t="shared" si="15"/>
        <v>46</v>
      </c>
      <c r="B57" s="20" t="s">
        <v>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400.0</v>
      </c>
      <c r="P57" s="3">
        <f t="shared" si="13"/>
        <v>400</v>
      </c>
      <c r="Q57" s="3">
        <v>400.0</v>
      </c>
      <c r="R57" s="3">
        <f t="shared" si="14"/>
        <v>0</v>
      </c>
      <c r="S57" s="21">
        <v>0.0</v>
      </c>
      <c r="T57" s="43" t="s">
        <v>68</v>
      </c>
    </row>
    <row r="58" ht="15.0" customHeight="1">
      <c r="A58" s="44" t="s">
        <v>69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83"/>
    </row>
    <row r="59" ht="14.25" customHeight="1">
      <c r="A59" s="19">
        <f>A57+1</f>
        <v>47</v>
      </c>
      <c r="B59" s="20" t="s">
        <v>70</v>
      </c>
      <c r="D59" s="3"/>
      <c r="E59" s="3"/>
      <c r="F59" s="3"/>
      <c r="G59" s="3"/>
      <c r="H59" s="3"/>
      <c r="I59" s="3">
        <v>10000.0</v>
      </c>
      <c r="J59" s="3"/>
      <c r="K59" s="3"/>
      <c r="L59" s="3"/>
      <c r="M59" s="3"/>
      <c r="N59" s="3"/>
      <c r="O59" s="3"/>
      <c r="P59" s="3">
        <f t="shared" ref="P59:P66" si="17">SUM(D59:O59)</f>
        <v>10000</v>
      </c>
      <c r="Q59" s="3">
        <v>13000.0</v>
      </c>
      <c r="R59" s="3">
        <f t="shared" ref="R59:R74" si="18">Q59-P59</f>
        <v>3000</v>
      </c>
      <c r="S59" s="21">
        <f t="shared" ref="S59:S60" si="19">R59</f>
        <v>3000</v>
      </c>
    </row>
    <row r="60" ht="14.25" customHeight="1">
      <c r="A60" s="19">
        <f t="shared" ref="A60:A74" si="20">A59+1</f>
        <v>48</v>
      </c>
      <c r="B60" s="20" t="s">
        <v>71</v>
      </c>
      <c r="D60" s="3"/>
      <c r="E60" s="3"/>
      <c r="F60" s="3"/>
      <c r="G60" s="3"/>
      <c r="H60" s="3"/>
      <c r="I60" s="3">
        <v>6660.0</v>
      </c>
      <c r="J60" s="3"/>
      <c r="K60" s="3"/>
      <c r="L60" s="3"/>
      <c r="M60" s="3"/>
      <c r="N60" s="3"/>
      <c r="O60" s="3"/>
      <c r="P60" s="3">
        <f t="shared" si="17"/>
        <v>6660</v>
      </c>
      <c r="Q60" s="3">
        <v>6660.0</v>
      </c>
      <c r="R60" s="3">
        <f t="shared" si="18"/>
        <v>0</v>
      </c>
      <c r="S60" s="21">
        <f t="shared" si="19"/>
        <v>0</v>
      </c>
    </row>
    <row r="61" ht="14.25" customHeight="1">
      <c r="A61" s="19">
        <f t="shared" si="20"/>
        <v>49</v>
      </c>
      <c r="B61" s="20" t="s">
        <v>72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2774.0</v>
      </c>
      <c r="P61" s="3">
        <f t="shared" si="17"/>
        <v>2774</v>
      </c>
      <c r="Q61" s="3">
        <v>2774.0</v>
      </c>
      <c r="R61" s="3">
        <f t="shared" si="18"/>
        <v>0</v>
      </c>
      <c r="S61" s="21">
        <v>0.0</v>
      </c>
      <c r="T61" s="43" t="s">
        <v>73</v>
      </c>
    </row>
    <row r="62" ht="14.25" customHeight="1">
      <c r="A62" s="19">
        <f t="shared" si="20"/>
        <v>50</v>
      </c>
      <c r="B62" s="20" t="s">
        <v>74</v>
      </c>
      <c r="D62" s="3"/>
      <c r="E62" s="3"/>
      <c r="F62" s="3">
        <v>9500.0</v>
      </c>
      <c r="G62" s="3"/>
      <c r="H62" s="3"/>
      <c r="I62" s="3"/>
      <c r="J62" s="3"/>
      <c r="K62" s="3"/>
      <c r="L62" s="3"/>
      <c r="M62" s="3"/>
      <c r="N62" s="3"/>
      <c r="O62" s="3"/>
      <c r="P62" s="3">
        <f t="shared" si="17"/>
        <v>9500</v>
      </c>
      <c r="Q62" s="3">
        <v>10250.0</v>
      </c>
      <c r="R62" s="3">
        <f t="shared" si="18"/>
        <v>750</v>
      </c>
      <c r="S62" s="21">
        <v>0.0</v>
      </c>
      <c r="T62" s="48" t="s">
        <v>75</v>
      </c>
    </row>
    <row r="63" ht="14.25" customHeight="1">
      <c r="A63" s="19">
        <f t="shared" si="20"/>
        <v>51</v>
      </c>
      <c r="B63" s="20" t="s">
        <v>76</v>
      </c>
      <c r="D63" s="3"/>
      <c r="E63" s="3"/>
      <c r="F63" s="3"/>
      <c r="G63" s="3">
        <v>79.55</v>
      </c>
      <c r="H63" s="3"/>
      <c r="I63" s="3">
        <v>85.86</v>
      </c>
      <c r="J63" s="3"/>
      <c r="K63" s="3"/>
      <c r="L63" s="3"/>
      <c r="M63" s="3">
        <v>594.74</v>
      </c>
      <c r="N63" s="3"/>
      <c r="O63" s="3"/>
      <c r="P63" s="3">
        <f t="shared" si="17"/>
        <v>760.15</v>
      </c>
      <c r="Q63" s="3">
        <v>0.0</v>
      </c>
      <c r="R63" s="3">
        <f t="shared" si="18"/>
        <v>-760.15</v>
      </c>
      <c r="S63" s="21">
        <v>0.0</v>
      </c>
    </row>
    <row r="64" ht="14.25" customHeight="1">
      <c r="A64" s="19">
        <f t="shared" si="20"/>
        <v>52</v>
      </c>
      <c r="B64" s="20" t="s">
        <v>79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17"/>
        <v>0</v>
      </c>
      <c r="Q64" s="3">
        <v>2000.0</v>
      </c>
      <c r="R64" s="3">
        <f t="shared" si="18"/>
        <v>2000</v>
      </c>
      <c r="S64" s="21">
        <f>R64</f>
        <v>2000</v>
      </c>
      <c r="T64" s="43" t="s">
        <v>78</v>
      </c>
    </row>
    <row r="65" ht="14.25" customHeight="1">
      <c r="A65" s="19">
        <f t="shared" si="20"/>
        <v>53</v>
      </c>
      <c r="B65" s="20" t="s">
        <v>169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17"/>
        <v>0</v>
      </c>
      <c r="Q65" s="3">
        <v>1500.0</v>
      </c>
      <c r="R65" s="3">
        <f t="shared" si="18"/>
        <v>1500</v>
      </c>
      <c r="S65" s="21">
        <v>0.0</v>
      </c>
      <c r="T65" s="43" t="s">
        <v>68</v>
      </c>
    </row>
    <row r="66" ht="14.25" customHeight="1">
      <c r="A66" s="19">
        <f t="shared" si="20"/>
        <v>54</v>
      </c>
      <c r="B66" s="20" t="s">
        <v>80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17"/>
        <v>0</v>
      </c>
      <c r="Q66" s="3">
        <v>200.0</v>
      </c>
      <c r="R66" s="3">
        <f t="shared" si="18"/>
        <v>200</v>
      </c>
      <c r="S66" s="21">
        <v>150.0</v>
      </c>
      <c r="T66" s="43" t="s">
        <v>81</v>
      </c>
    </row>
    <row r="67" ht="14.25" customHeight="1">
      <c r="A67" s="19">
        <f t="shared" si="20"/>
        <v>55</v>
      </c>
      <c r="B67" s="20" t="s">
        <v>144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v>0.0</v>
      </c>
      <c r="Q67" s="3">
        <v>150.0</v>
      </c>
      <c r="R67" s="3">
        <f t="shared" si="18"/>
        <v>150</v>
      </c>
      <c r="S67" s="21">
        <f>R67</f>
        <v>150</v>
      </c>
      <c r="T67" s="43" t="s">
        <v>145</v>
      </c>
    </row>
    <row r="68" ht="14.25" customHeight="1">
      <c r="A68" s="19">
        <f t="shared" si="20"/>
        <v>56</v>
      </c>
      <c r="B68" s="20" t="s">
        <v>82</v>
      </c>
      <c r="D68" s="3">
        <v>132.0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377.86</v>
      </c>
      <c r="P68" s="3">
        <f t="shared" ref="P68:P74" si="21">SUM(D68:O68)</f>
        <v>509.86</v>
      </c>
      <c r="Q68" s="3">
        <v>400.0</v>
      </c>
      <c r="R68" s="3">
        <f t="shared" si="18"/>
        <v>-109.86</v>
      </c>
      <c r="S68" s="21">
        <v>0.0</v>
      </c>
      <c r="T68" s="43" t="s">
        <v>83</v>
      </c>
    </row>
    <row r="69" ht="14.25" customHeight="1">
      <c r="A69" s="19">
        <f t="shared" si="20"/>
        <v>57</v>
      </c>
      <c r="B69" s="20" t="s">
        <v>84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21"/>
        <v>0</v>
      </c>
      <c r="Q69" s="3">
        <v>180.0</v>
      </c>
      <c r="R69" s="3">
        <f t="shared" si="18"/>
        <v>180</v>
      </c>
      <c r="S69" s="21">
        <v>130.0</v>
      </c>
      <c r="T69" s="43" t="s">
        <v>85</v>
      </c>
    </row>
    <row r="70" ht="14.25" customHeight="1">
      <c r="A70" s="19">
        <f t="shared" si="20"/>
        <v>58</v>
      </c>
      <c r="B70" s="20" t="s">
        <v>86</v>
      </c>
      <c r="D70" s="3"/>
      <c r="E70" s="3"/>
      <c r="F70" s="3"/>
      <c r="G70" s="3"/>
      <c r="H70" s="3"/>
      <c r="I70" s="3"/>
      <c r="J70" s="3"/>
      <c r="K70" s="3"/>
      <c r="L70" s="3"/>
      <c r="M70" s="3">
        <v>162.05</v>
      </c>
      <c r="N70" s="3"/>
      <c r="O70" s="3"/>
      <c r="P70" s="3">
        <f t="shared" si="21"/>
        <v>162.05</v>
      </c>
      <c r="Q70" s="3">
        <v>500.0</v>
      </c>
      <c r="R70" s="3">
        <f t="shared" si="18"/>
        <v>337.95</v>
      </c>
      <c r="S70" s="21">
        <f>R70</f>
        <v>337.95</v>
      </c>
      <c r="T70" s="43" t="s">
        <v>146</v>
      </c>
    </row>
    <row r="71" ht="14.25" customHeight="1">
      <c r="A71" s="19">
        <f t="shared" si="20"/>
        <v>59</v>
      </c>
      <c r="B71" s="20" t="s">
        <v>147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200.0</v>
      </c>
      <c r="P71" s="3">
        <f t="shared" si="21"/>
        <v>200</v>
      </c>
      <c r="Q71" s="3">
        <v>200.0</v>
      </c>
      <c r="R71" s="3">
        <f t="shared" si="18"/>
        <v>0</v>
      </c>
      <c r="S71" s="21">
        <v>0.0</v>
      </c>
      <c r="T71" s="43" t="s">
        <v>148</v>
      </c>
    </row>
    <row r="72" ht="14.25" customHeight="1">
      <c r="A72" s="19">
        <f t="shared" si="20"/>
        <v>60</v>
      </c>
      <c r="B72" s="20" t="s">
        <v>192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21"/>
        <v>0</v>
      </c>
      <c r="Q72" s="3">
        <v>200.0</v>
      </c>
      <c r="R72" s="3">
        <f t="shared" si="18"/>
        <v>200</v>
      </c>
      <c r="S72" s="21">
        <f t="shared" ref="S72:S73" si="22">R72</f>
        <v>200</v>
      </c>
    </row>
    <row r="73" ht="14.25" customHeight="1">
      <c r="A73" s="19">
        <f t="shared" si="20"/>
        <v>61</v>
      </c>
      <c r="B73" s="20" t="s">
        <v>89</v>
      </c>
      <c r="D73" s="3"/>
      <c r="E73" s="3"/>
      <c r="F73" s="3"/>
      <c r="G73" s="3"/>
      <c r="H73" s="3"/>
      <c r="I73" s="3">
        <v>164.55</v>
      </c>
      <c r="J73" s="3"/>
      <c r="K73" s="3"/>
      <c r="L73" s="3"/>
      <c r="M73" s="3"/>
      <c r="N73" s="3"/>
      <c r="O73" s="3"/>
      <c r="P73" s="3">
        <f t="shared" si="21"/>
        <v>164.55</v>
      </c>
      <c r="Q73" s="3">
        <v>1000.0</v>
      </c>
      <c r="R73" s="3">
        <f t="shared" si="18"/>
        <v>835.45</v>
      </c>
      <c r="S73" s="21">
        <f t="shared" si="22"/>
        <v>835.45</v>
      </c>
      <c r="T73" s="43" t="s">
        <v>90</v>
      </c>
    </row>
    <row r="74" ht="14.25" customHeight="1">
      <c r="A74" s="19">
        <f t="shared" si="20"/>
        <v>62</v>
      </c>
      <c r="B74" s="20" t="s">
        <v>171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1000.0</v>
      </c>
      <c r="P74" s="3">
        <f t="shared" si="21"/>
        <v>1000</v>
      </c>
      <c r="Q74" s="3">
        <v>1000.0</v>
      </c>
      <c r="R74" s="3">
        <f t="shared" si="18"/>
        <v>0</v>
      </c>
      <c r="S74" s="21">
        <v>0.0</v>
      </c>
      <c r="T74" s="43" t="s">
        <v>92</v>
      </c>
    </row>
    <row r="75" ht="15.0" customHeight="1">
      <c r="A75" s="49" t="s">
        <v>93</v>
      </c>
      <c r="B75" s="49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84"/>
    </row>
    <row r="76" ht="14.25" customHeight="1">
      <c r="A76" s="19">
        <f>A74+1</f>
        <v>63</v>
      </c>
      <c r="B76" s="20" t="s">
        <v>94</v>
      </c>
      <c r="D76" s="3"/>
      <c r="E76" s="3"/>
      <c r="F76" s="3"/>
      <c r="G76" s="3"/>
      <c r="H76" s="3"/>
      <c r="I76" s="3">
        <v>14108.0</v>
      </c>
      <c r="J76" s="3"/>
      <c r="K76" s="3"/>
      <c r="L76" s="3"/>
      <c r="M76" s="3"/>
      <c r="N76" s="3"/>
      <c r="O76" s="3"/>
      <c r="P76" s="3">
        <f t="shared" ref="P76:P81" si="23">SUM(D76:O76)</f>
        <v>14108</v>
      </c>
      <c r="Q76" s="3">
        <v>14180.0</v>
      </c>
      <c r="R76" s="3">
        <f t="shared" ref="R76:R81" si="24">Q76-P76</f>
        <v>72</v>
      </c>
      <c r="S76" s="21">
        <v>0.0</v>
      </c>
    </row>
    <row r="77" ht="14.25" customHeight="1">
      <c r="A77" s="19">
        <f t="shared" ref="A77:A81" si="25">A76+1</f>
        <v>64</v>
      </c>
      <c r="B77" s="20" t="s">
        <v>193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23"/>
        <v>0</v>
      </c>
      <c r="Q77" s="3">
        <v>2500.0</v>
      </c>
      <c r="R77" s="3">
        <f t="shared" si="24"/>
        <v>2500</v>
      </c>
      <c r="S77" s="21">
        <f t="shared" ref="S77:S81" si="26">R77</f>
        <v>2500</v>
      </c>
      <c r="T77" s="43" t="s">
        <v>151</v>
      </c>
    </row>
    <row r="78" ht="14.25" customHeight="1">
      <c r="A78" s="19">
        <f t="shared" si="25"/>
        <v>65</v>
      </c>
      <c r="B78" s="20" t="s">
        <v>152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23"/>
        <v>0</v>
      </c>
      <c r="Q78" s="3">
        <v>5500.0</v>
      </c>
      <c r="R78" s="3">
        <f t="shared" si="24"/>
        <v>5500</v>
      </c>
      <c r="S78" s="21">
        <f t="shared" si="26"/>
        <v>5500</v>
      </c>
      <c r="T78" s="43" t="s">
        <v>153</v>
      </c>
    </row>
    <row r="79" ht="14.25" customHeight="1">
      <c r="A79" s="19">
        <f t="shared" si="25"/>
        <v>66</v>
      </c>
      <c r="B79" s="20" t="s">
        <v>97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23"/>
        <v>0</v>
      </c>
      <c r="Q79" s="3">
        <v>2500.0</v>
      </c>
      <c r="R79" s="3">
        <f t="shared" si="24"/>
        <v>2500</v>
      </c>
      <c r="S79" s="21">
        <f t="shared" si="26"/>
        <v>2500</v>
      </c>
      <c r="T79" s="43" t="s">
        <v>98</v>
      </c>
    </row>
    <row r="80" ht="14.25" customHeight="1">
      <c r="A80" s="19">
        <f t="shared" si="25"/>
        <v>67</v>
      </c>
      <c r="B80" s="20" t="s">
        <v>99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23"/>
        <v>0</v>
      </c>
      <c r="Q80" s="3">
        <v>500.0</v>
      </c>
      <c r="R80" s="3">
        <f t="shared" si="24"/>
        <v>500</v>
      </c>
      <c r="S80" s="21">
        <f t="shared" si="26"/>
        <v>500</v>
      </c>
      <c r="T80" s="43" t="s">
        <v>100</v>
      </c>
    </row>
    <row r="81" ht="14.25" customHeight="1">
      <c r="A81" s="19">
        <f t="shared" si="25"/>
        <v>68</v>
      </c>
      <c r="B81" s="20" t="s">
        <v>154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23"/>
        <v>0</v>
      </c>
      <c r="Q81" s="3">
        <v>550.0</v>
      </c>
      <c r="R81" s="3">
        <f t="shared" si="24"/>
        <v>550</v>
      </c>
      <c r="S81" s="21">
        <f t="shared" si="26"/>
        <v>550</v>
      </c>
      <c r="T81" s="43" t="s">
        <v>155</v>
      </c>
    </row>
    <row r="82" ht="15.0" customHeight="1">
      <c r="A82" s="53" t="s">
        <v>101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85"/>
    </row>
    <row r="83" ht="14.25" customHeight="1">
      <c r="A83" s="19">
        <f>A81+1</f>
        <v>69</v>
      </c>
      <c r="B83" s="20" t="s">
        <v>102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 t="shared" ref="P83:P91" si="27">SUM(D83:O83)</f>
        <v>0</v>
      </c>
      <c r="Q83" s="3">
        <v>1450.0</v>
      </c>
      <c r="R83" s="3">
        <f t="shared" ref="R83:R91" si="28">Q83-P83</f>
        <v>1450</v>
      </c>
      <c r="S83" s="21">
        <f t="shared" ref="S83:S85" si="29">R83</f>
        <v>1450</v>
      </c>
      <c r="T83" s="43" t="s">
        <v>103</v>
      </c>
    </row>
    <row r="84" ht="17.25" customHeight="1">
      <c r="A84" s="19">
        <f t="shared" ref="A84:A91" si="30">A83+1</f>
        <v>70</v>
      </c>
      <c r="B84" s="20" t="s">
        <v>104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t="shared" si="27"/>
        <v>0</v>
      </c>
      <c r="Q84" s="3">
        <v>400.0</v>
      </c>
      <c r="R84" s="3">
        <f t="shared" si="28"/>
        <v>400</v>
      </c>
      <c r="S84" s="21">
        <f t="shared" si="29"/>
        <v>400</v>
      </c>
      <c r="T84" s="43" t="s">
        <v>105</v>
      </c>
    </row>
    <row r="85" ht="17.25" customHeight="1">
      <c r="A85" s="19">
        <f t="shared" si="30"/>
        <v>71</v>
      </c>
      <c r="B85" s="20" t="s">
        <v>156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27"/>
        <v>0</v>
      </c>
      <c r="Q85" s="3">
        <v>1300.0</v>
      </c>
      <c r="R85" s="3">
        <f t="shared" si="28"/>
        <v>1300</v>
      </c>
      <c r="S85" s="21">
        <f t="shared" si="29"/>
        <v>1300</v>
      </c>
      <c r="T85" s="43" t="s">
        <v>107</v>
      </c>
    </row>
    <row r="86" ht="14.25" customHeight="1">
      <c r="A86" s="19">
        <f t="shared" si="30"/>
        <v>72</v>
      </c>
      <c r="B86" s="20" t="s">
        <v>108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27"/>
        <v>0</v>
      </c>
      <c r="Q86" s="3">
        <v>1500.0</v>
      </c>
      <c r="R86" s="3">
        <f t="shared" si="28"/>
        <v>1500</v>
      </c>
      <c r="S86" s="21">
        <v>750.0</v>
      </c>
      <c r="T86" s="43" t="s">
        <v>109</v>
      </c>
    </row>
    <row r="87" ht="14.25" customHeight="1">
      <c r="A87" s="19">
        <f t="shared" si="30"/>
        <v>73</v>
      </c>
      <c r="B87" s="20" t="s">
        <v>110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27"/>
        <v>0</v>
      </c>
      <c r="Q87" s="3">
        <v>250.0</v>
      </c>
      <c r="R87" s="3">
        <f t="shared" si="28"/>
        <v>250</v>
      </c>
      <c r="S87" s="21">
        <f t="shared" ref="S87:S89" si="31">R87</f>
        <v>250</v>
      </c>
      <c r="T87" s="43" t="s">
        <v>111</v>
      </c>
    </row>
    <row r="88" ht="14.25" customHeight="1">
      <c r="A88" s="19">
        <f t="shared" si="30"/>
        <v>74</v>
      </c>
      <c r="B88" s="20" t="s">
        <v>157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27"/>
        <v>0</v>
      </c>
      <c r="Q88" s="3">
        <v>1600.0</v>
      </c>
      <c r="R88" s="3">
        <f t="shared" si="28"/>
        <v>1600</v>
      </c>
      <c r="S88" s="21">
        <f t="shared" si="31"/>
        <v>1600</v>
      </c>
      <c r="T88" s="43" t="s">
        <v>158</v>
      </c>
    </row>
    <row r="89" ht="14.25" customHeight="1">
      <c r="A89" s="19">
        <f t="shared" si="30"/>
        <v>75</v>
      </c>
      <c r="B89" s="20" t="s">
        <v>159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f t="shared" si="27"/>
        <v>0</v>
      </c>
      <c r="Q89" s="3">
        <v>1500.0</v>
      </c>
      <c r="R89" s="3">
        <f t="shared" si="28"/>
        <v>1500</v>
      </c>
      <c r="S89" s="21">
        <f t="shared" si="31"/>
        <v>1500</v>
      </c>
      <c r="T89" s="43" t="s">
        <v>113</v>
      </c>
    </row>
    <row r="90" ht="14.25" customHeight="1">
      <c r="A90" s="19">
        <f t="shared" si="30"/>
        <v>76</v>
      </c>
      <c r="B90" s="20" t="s">
        <v>114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27"/>
        <v>0</v>
      </c>
      <c r="Q90" s="3">
        <v>150.0</v>
      </c>
      <c r="R90" s="3">
        <f t="shared" si="28"/>
        <v>150</v>
      </c>
      <c r="S90" s="21">
        <v>0.0</v>
      </c>
    </row>
    <row r="91" ht="14.25" customHeight="1">
      <c r="A91" s="19">
        <f t="shared" si="30"/>
        <v>77</v>
      </c>
      <c r="B91" s="20" t="s">
        <v>161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16.52</v>
      </c>
      <c r="P91" s="3">
        <f t="shared" si="27"/>
        <v>16.52</v>
      </c>
      <c r="Q91" s="3">
        <v>50.0</v>
      </c>
      <c r="R91" s="3">
        <f t="shared" si="28"/>
        <v>33.48</v>
      </c>
      <c r="S91" s="21">
        <v>0.0</v>
      </c>
      <c r="T91" s="43" t="s">
        <v>116</v>
      </c>
    </row>
    <row r="92" ht="14.25" customHeight="1">
      <c r="A92" s="23" t="s">
        <v>115</v>
      </c>
      <c r="B92" s="24"/>
      <c r="C92" s="26">
        <f t="shared" ref="C92:P92" si="32">SUM(C32:C91)</f>
        <v>0</v>
      </c>
      <c r="D92" s="26">
        <f t="shared" si="32"/>
        <v>370.9</v>
      </c>
      <c r="E92" s="26">
        <f t="shared" si="32"/>
        <v>0</v>
      </c>
      <c r="F92" s="26">
        <f t="shared" si="32"/>
        <v>9675</v>
      </c>
      <c r="G92" s="26">
        <f t="shared" si="32"/>
        <v>2634.55</v>
      </c>
      <c r="H92" s="26">
        <f t="shared" si="32"/>
        <v>3142.83</v>
      </c>
      <c r="I92" s="26">
        <f t="shared" si="32"/>
        <v>31733.91</v>
      </c>
      <c r="J92" s="26">
        <f t="shared" si="32"/>
        <v>3900.5</v>
      </c>
      <c r="K92" s="26">
        <f t="shared" si="32"/>
        <v>598.72</v>
      </c>
      <c r="L92" s="26">
        <f t="shared" si="32"/>
        <v>735.7</v>
      </c>
      <c r="M92" s="26">
        <f t="shared" si="32"/>
        <v>3225.45</v>
      </c>
      <c r="N92" s="26">
        <f t="shared" si="32"/>
        <v>4468.32</v>
      </c>
      <c r="O92" s="26">
        <f t="shared" si="32"/>
        <v>6353.96</v>
      </c>
      <c r="P92" s="26">
        <f t="shared" si="32"/>
        <v>66839.84</v>
      </c>
      <c r="Q92" s="26">
        <f t="shared" ref="Q92:S92" si="33">SUM(Q45:Q91)</f>
        <v>83205</v>
      </c>
      <c r="R92" s="26">
        <f t="shared" si="33"/>
        <v>33137.1</v>
      </c>
      <c r="S92" s="86">
        <f t="shared" si="33"/>
        <v>30584.4</v>
      </c>
      <c r="T92" s="3"/>
    </row>
    <row r="93" ht="24.75" customHeight="1">
      <c r="A93" s="29" t="s">
        <v>117</v>
      </c>
      <c r="B93" s="29"/>
      <c r="C93" s="29"/>
      <c r="D93" s="57">
        <f t="shared" ref="D93:M93" si="34">SUM(D45:D91)/$Q$92</f>
        <v>0.004457664804</v>
      </c>
      <c r="E93" s="57">
        <f t="shared" si="34"/>
        <v>0</v>
      </c>
      <c r="F93" s="57">
        <f t="shared" si="34"/>
        <v>0.1162790698</v>
      </c>
      <c r="G93" s="57">
        <f t="shared" si="34"/>
        <v>0.007566252028</v>
      </c>
      <c r="H93" s="57">
        <f t="shared" si="34"/>
        <v>0.000168259119</v>
      </c>
      <c r="I93" s="57">
        <f t="shared" si="34"/>
        <v>0.3793150652</v>
      </c>
      <c r="J93" s="57">
        <f t="shared" si="34"/>
        <v>0</v>
      </c>
      <c r="K93" s="57">
        <f t="shared" si="34"/>
        <v>0.001192236044</v>
      </c>
      <c r="L93" s="57">
        <f t="shared" si="34"/>
        <v>0.008842016706</v>
      </c>
      <c r="M93" s="57">
        <f t="shared" si="34"/>
        <v>0.01651691605</v>
      </c>
      <c r="N93" s="57"/>
      <c r="O93" s="57"/>
      <c r="P93" s="57">
        <f>SUM(P45:P91)/Q92</f>
        <v>0.6017414819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4.25" customHeight="1">
      <c r="A94" s="59" t="s">
        <v>118</v>
      </c>
      <c r="B94" s="24"/>
      <c r="C94" s="60"/>
      <c r="D94" s="61">
        <f t="shared" ref="D94:R94" si="35">D28-D92</f>
        <v>5082.12</v>
      </c>
      <c r="E94" s="61">
        <f t="shared" si="35"/>
        <v>67.98</v>
      </c>
      <c r="F94" s="61">
        <f t="shared" si="35"/>
        <v>-3534.82</v>
      </c>
      <c r="G94" s="61">
        <f t="shared" si="35"/>
        <v>2520.55</v>
      </c>
      <c r="H94" s="61">
        <f t="shared" si="35"/>
        <v>16985.43</v>
      </c>
      <c r="I94" s="61">
        <f t="shared" si="35"/>
        <v>-22489.57</v>
      </c>
      <c r="J94" s="61">
        <f t="shared" si="35"/>
        <v>1397.49</v>
      </c>
      <c r="K94" s="61">
        <f t="shared" si="35"/>
        <v>797.61</v>
      </c>
      <c r="L94" s="61">
        <f t="shared" si="35"/>
        <v>11371.87</v>
      </c>
      <c r="M94" s="61">
        <f t="shared" si="35"/>
        <v>6204.39</v>
      </c>
      <c r="N94" s="61">
        <f t="shared" si="35"/>
        <v>-3434.11</v>
      </c>
      <c r="O94" s="61">
        <f t="shared" si="35"/>
        <v>-4397.19</v>
      </c>
      <c r="P94" s="61">
        <f t="shared" si="35"/>
        <v>10571.75</v>
      </c>
      <c r="Q94" s="61">
        <f t="shared" si="35"/>
        <v>-83205</v>
      </c>
      <c r="R94" s="87">
        <f t="shared" si="35"/>
        <v>-33137.1</v>
      </c>
      <c r="S94" s="62"/>
    </row>
    <row r="95" ht="14.25" customHeight="1"/>
    <row r="96" ht="14.25" customHeight="1"/>
    <row r="97" ht="14.25" customHeight="1"/>
    <row r="98" ht="14.25" customHeight="1">
      <c r="B98" s="64"/>
    </row>
    <row r="99" ht="14.25" customHeight="1"/>
    <row r="100" ht="14.25" customHeight="1"/>
    <row r="101" ht="14.25" customHeight="1"/>
    <row r="102" ht="14.25" customHeight="1"/>
    <row r="103" ht="14.25" customHeight="1">
      <c r="H103" s="3"/>
      <c r="L103" s="3"/>
    </row>
    <row r="104" ht="14.25" customHeight="1">
      <c r="G104" s="3"/>
      <c r="H104" s="3"/>
      <c r="I104" s="3"/>
      <c r="J104" s="3"/>
    </row>
    <row r="105" ht="14.25" customHeight="1">
      <c r="G105" s="3"/>
      <c r="R105" s="88"/>
      <c r="S105" s="88"/>
    </row>
    <row r="106" ht="14.25" customHeight="1">
      <c r="R106" s="3"/>
      <c r="S106" s="3"/>
    </row>
    <row r="107" ht="14.25" customHeight="1">
      <c r="R107" s="88"/>
      <c r="S107" s="88"/>
    </row>
    <row r="108" ht="14.25" customHeight="1"/>
    <row r="109" ht="14.25" customHeight="1">
      <c r="R109" s="3"/>
      <c r="S109" s="3"/>
    </row>
    <row r="110" ht="14.25" customHeight="1">
      <c r="R110" s="89"/>
      <c r="S110" s="89"/>
    </row>
    <row r="111" ht="14.25" customHeight="1"/>
    <row r="112" ht="24.75" hidden="1" customHeight="1" outlineLevel="1">
      <c r="B112" s="64" t="s">
        <v>119</v>
      </c>
    </row>
    <row r="113" ht="18.0" hidden="1" customHeight="1" outlineLevel="1">
      <c r="B113" s="43" t="s">
        <v>120</v>
      </c>
      <c r="R113" s="3">
        <f>P29</f>
        <v>54766.73</v>
      </c>
    </row>
    <row r="114" ht="18.0" hidden="1" customHeight="1" outlineLevel="1">
      <c r="B114" s="43" t="s">
        <v>121</v>
      </c>
      <c r="R114" s="71">
        <f>S92</f>
        <v>30584.4</v>
      </c>
    </row>
    <row r="115" ht="18.0" hidden="1" customHeight="1" outlineLevel="1">
      <c r="B115" s="43" t="s">
        <v>122</v>
      </c>
      <c r="R115" s="3">
        <f>SUM(R113:R114)</f>
        <v>85351.13</v>
      </c>
    </row>
    <row r="116" ht="18.0" hidden="1" customHeight="1" outlineLevel="1">
      <c r="B116" s="43" t="s">
        <v>194</v>
      </c>
      <c r="R116" s="3">
        <v>85000.0</v>
      </c>
    </row>
    <row r="117" ht="18.0" hidden="1" customHeight="1" outlineLevel="1">
      <c r="B117" s="43" t="s">
        <v>124</v>
      </c>
      <c r="R117" s="90">
        <f>R116-R115</f>
        <v>-351.13</v>
      </c>
    </row>
    <row r="118" ht="14.25" customHeight="1" collapsed="1"/>
    <row r="119" ht="14.25" customHeight="1"/>
    <row r="120" ht="14.25" customHeight="1">
      <c r="B120" s="67" t="s">
        <v>125</v>
      </c>
      <c r="C120" s="68" t="str">
        <f t="shared" ref="C120:O120" si="36">C2</f>
        <v>ROLLFORWARD</v>
      </c>
      <c r="D120" s="68" t="str">
        <f t="shared" si="36"/>
        <v>JULY</v>
      </c>
      <c r="E120" s="68" t="str">
        <f t="shared" si="36"/>
        <v>AUGUST</v>
      </c>
      <c r="F120" s="69" t="str">
        <f t="shared" si="36"/>
        <v>SEPTEMBER</v>
      </c>
      <c r="G120" s="69" t="str">
        <f t="shared" si="36"/>
        <v>OCTOBER</v>
      </c>
      <c r="H120" s="69" t="str">
        <f t="shared" si="36"/>
        <v>NOVEMBER</v>
      </c>
      <c r="I120" s="68" t="str">
        <f t="shared" si="36"/>
        <v>DECEMBER</v>
      </c>
      <c r="J120" s="70" t="str">
        <f t="shared" si="36"/>
        <v>JANUARY</v>
      </c>
      <c r="K120" s="69" t="str">
        <f t="shared" si="36"/>
        <v>FEBRUARY</v>
      </c>
      <c r="L120" s="69" t="str">
        <f t="shared" si="36"/>
        <v>MARCH</v>
      </c>
      <c r="M120" s="69" t="str">
        <f t="shared" si="36"/>
        <v>APRIL</v>
      </c>
      <c r="N120" s="69" t="str">
        <f t="shared" si="36"/>
        <v>MAY</v>
      </c>
      <c r="O120" s="69" t="str">
        <f t="shared" si="36"/>
        <v>JUNE</v>
      </c>
    </row>
    <row r="121" ht="14.25" customHeight="1">
      <c r="B121" s="43" t="s">
        <v>126</v>
      </c>
      <c r="C121" s="3">
        <v>35869.8</v>
      </c>
      <c r="D121" s="3">
        <v>40950.6</v>
      </c>
      <c r="E121" s="3">
        <v>41016.91</v>
      </c>
      <c r="F121" s="3">
        <v>31342.02</v>
      </c>
      <c r="G121" s="3">
        <v>30755.89</v>
      </c>
      <c r="H121" s="3">
        <v>29449.03</v>
      </c>
      <c r="I121" s="3">
        <v>21739.92</v>
      </c>
      <c r="J121" s="3">
        <f>22547.04+495.7</f>
        <v>23042.74</v>
      </c>
      <c r="K121" s="3">
        <v>15017.92</v>
      </c>
      <c r="L121" s="3">
        <v>16378.21</v>
      </c>
      <c r="M121" s="3">
        <v>6410.23</v>
      </c>
      <c r="N121" s="3">
        <v>3081.05</v>
      </c>
      <c r="O121" s="3">
        <v>3973.88</v>
      </c>
    </row>
    <row r="122" ht="14.25" customHeight="1">
      <c r="B122" s="20" t="s">
        <v>127</v>
      </c>
      <c r="C122" s="3"/>
      <c r="D122" s="3"/>
      <c r="E122" s="3"/>
      <c r="F122" s="3"/>
      <c r="G122" s="3"/>
      <c r="H122" s="3"/>
      <c r="I122" s="3"/>
      <c r="J122" s="3"/>
      <c r="K122" s="3">
        <v>1220.0</v>
      </c>
      <c r="L122" s="3">
        <v>1662.23</v>
      </c>
      <c r="M122" s="3">
        <v>0.0</v>
      </c>
      <c r="N122" s="3">
        <v>0.0</v>
      </c>
      <c r="O122" s="3"/>
    </row>
    <row r="123" ht="14.25" customHeight="1">
      <c r="B123" s="20" t="s">
        <v>173</v>
      </c>
      <c r="C123" s="3"/>
      <c r="D123" s="3"/>
      <c r="E123" s="3"/>
      <c r="F123" s="3"/>
      <c r="G123" s="3"/>
      <c r="H123" s="3"/>
      <c r="I123" s="3"/>
      <c r="J123" s="3"/>
      <c r="K123" s="3">
        <f>-500-99.2</f>
        <v>-599.2</v>
      </c>
      <c r="L123" s="3">
        <f>-500-99.2-315.7-420</f>
        <v>-1334.9</v>
      </c>
      <c r="M123" s="3">
        <f>-99.2-577.5-1664.86-594.74-500-202.05</f>
        <v>-3638.35</v>
      </c>
      <c r="N123" s="3">
        <f>-1664.86-500-1426.66-670.8</f>
        <v>-4262.32</v>
      </c>
      <c r="O123" s="3">
        <v>-500.0</v>
      </c>
      <c r="P123" s="43" t="s">
        <v>195</v>
      </c>
    </row>
    <row r="124" ht="14.25" customHeight="1">
      <c r="B124" s="43" t="s">
        <v>129</v>
      </c>
      <c r="C124" s="3">
        <v>42059.69</v>
      </c>
      <c r="D124" s="3">
        <v>8059.69</v>
      </c>
      <c r="E124" s="3">
        <v>8059.69</v>
      </c>
      <c r="F124" s="3">
        <v>13201.26</v>
      </c>
      <c r="G124" s="3">
        <v>16306.33</v>
      </c>
      <c r="H124" s="3">
        <v>34596.95</v>
      </c>
      <c r="I124" s="3">
        <v>19814.82</v>
      </c>
      <c r="J124" s="3">
        <v>19907.93</v>
      </c>
      <c r="K124" s="3">
        <v>15907.93</v>
      </c>
      <c r="L124" s="3">
        <v>26210.99</v>
      </c>
      <c r="M124" s="3">
        <v>9091.52</v>
      </c>
      <c r="N124" s="3">
        <v>9574.82</v>
      </c>
      <c r="O124" s="3">
        <v>6119.85</v>
      </c>
    </row>
    <row r="125" ht="14.25" customHeight="1">
      <c r="B125" s="43" t="s">
        <v>131</v>
      </c>
      <c r="C125" s="3">
        <v>65624.05</v>
      </c>
      <c r="D125" s="3">
        <v>99625.37</v>
      </c>
      <c r="E125" s="3">
        <v>99627.04</v>
      </c>
      <c r="F125" s="3">
        <v>99628.65</v>
      </c>
      <c r="G125" s="3">
        <v>99630.26</v>
      </c>
      <c r="H125" s="3">
        <v>99631.93</v>
      </c>
      <c r="I125" s="3">
        <v>99633.6</v>
      </c>
      <c r="J125" s="3">
        <v>99635.16</v>
      </c>
      <c r="K125" s="3">
        <v>111836.79</v>
      </c>
      <c r="L125" s="3">
        <v>111838.78</v>
      </c>
      <c r="M125" s="3">
        <v>149096.3</v>
      </c>
      <c r="N125" s="3">
        <v>149098.55</v>
      </c>
      <c r="O125" s="3">
        <v>143501.18</v>
      </c>
    </row>
    <row r="126" ht="14.25" customHeight="1">
      <c r="B126" s="43" t="s">
        <v>162</v>
      </c>
      <c r="C126" s="71">
        <v>100000.0</v>
      </c>
      <c r="D126" s="71">
        <v>100000.0</v>
      </c>
      <c r="E126" s="71">
        <v>100000.0</v>
      </c>
      <c r="F126" s="71">
        <v>100996.89</v>
      </c>
      <c r="G126" s="71">
        <v>100996.89</v>
      </c>
      <c r="H126" s="71">
        <v>100996.89</v>
      </c>
      <c r="I126" s="71">
        <v>100996.89</v>
      </c>
      <c r="J126" s="71">
        <v>100996.89</v>
      </c>
      <c r="K126" s="71">
        <v>100996.89</v>
      </c>
      <c r="L126" s="71">
        <v>100996.89</v>
      </c>
      <c r="M126" s="71">
        <v>100996.89</v>
      </c>
      <c r="N126" s="71">
        <v>101030.38</v>
      </c>
      <c r="O126" s="71">
        <v>101030.38</v>
      </c>
    </row>
    <row r="127" ht="14.25" customHeight="1">
      <c r="B127" s="64" t="s">
        <v>133</v>
      </c>
      <c r="C127" s="27">
        <f t="shared" ref="C127:O127" si="37">SUM(C121:C126)</f>
        <v>243553.54</v>
      </c>
      <c r="D127" s="27">
        <f t="shared" si="37"/>
        <v>248635.66</v>
      </c>
      <c r="E127" s="27">
        <f t="shared" si="37"/>
        <v>248703.64</v>
      </c>
      <c r="F127" s="27">
        <f t="shared" si="37"/>
        <v>245168.82</v>
      </c>
      <c r="G127" s="27">
        <f t="shared" si="37"/>
        <v>247689.37</v>
      </c>
      <c r="H127" s="27">
        <f t="shared" si="37"/>
        <v>264674.8</v>
      </c>
      <c r="I127" s="27">
        <f t="shared" si="37"/>
        <v>242185.23</v>
      </c>
      <c r="J127" s="27">
        <f t="shared" si="37"/>
        <v>243582.72</v>
      </c>
      <c r="K127" s="27">
        <f t="shared" si="37"/>
        <v>244380.33</v>
      </c>
      <c r="L127" s="27">
        <f t="shared" si="37"/>
        <v>255752.2</v>
      </c>
      <c r="M127" s="27">
        <f t="shared" si="37"/>
        <v>261956.59</v>
      </c>
      <c r="N127" s="27">
        <f t="shared" si="37"/>
        <v>258522.48</v>
      </c>
      <c r="O127" s="27">
        <f t="shared" si="37"/>
        <v>254125.29</v>
      </c>
    </row>
    <row r="128" ht="14.25" customHeight="1">
      <c r="B128" s="64"/>
      <c r="C128" s="64"/>
      <c r="D128" s="3">
        <f t="shared" ref="D128:O128" si="38">D127-C127</f>
        <v>5082.12</v>
      </c>
      <c r="E128" s="3">
        <f t="shared" si="38"/>
        <v>67.98</v>
      </c>
      <c r="F128" s="3">
        <f t="shared" si="38"/>
        <v>-3534.82</v>
      </c>
      <c r="G128" s="3">
        <f t="shared" si="38"/>
        <v>2520.55</v>
      </c>
      <c r="H128" s="3">
        <f t="shared" si="38"/>
        <v>16985.43</v>
      </c>
      <c r="I128" s="3">
        <f t="shared" si="38"/>
        <v>-22489.57</v>
      </c>
      <c r="J128" s="3">
        <f t="shared" si="38"/>
        <v>1397.49</v>
      </c>
      <c r="K128" s="3">
        <f t="shared" si="38"/>
        <v>797.61</v>
      </c>
      <c r="L128" s="3">
        <f t="shared" si="38"/>
        <v>11371.87</v>
      </c>
      <c r="M128" s="3">
        <f t="shared" si="38"/>
        <v>6204.39</v>
      </c>
      <c r="N128" s="3">
        <f t="shared" si="38"/>
        <v>-3434.11</v>
      </c>
      <c r="O128" s="3">
        <f t="shared" si="38"/>
        <v>-4397.19</v>
      </c>
      <c r="P128" s="3"/>
    </row>
    <row r="129" ht="14.25" customHeight="1"/>
    <row r="130" ht="14.25" customHeight="1">
      <c r="B130" s="43" t="s">
        <v>134</v>
      </c>
    </row>
    <row r="131" ht="14.25" customHeight="1">
      <c r="B131" s="72" t="s">
        <v>53</v>
      </c>
      <c r="M131" s="73">
        <f>SUM(Q45:Q50)/Q92</f>
        <v>0.01094886125</v>
      </c>
      <c r="N131" s="73"/>
      <c r="O131" s="73"/>
      <c r="P131" s="43" t="s">
        <v>0</v>
      </c>
    </row>
    <row r="132" ht="14.25" customHeight="1">
      <c r="B132" s="72" t="s">
        <v>61</v>
      </c>
      <c r="M132" s="73">
        <f>SUM(Q52:Q57)/Q92</f>
        <v>0.100354546</v>
      </c>
      <c r="N132" s="73"/>
      <c r="O132" s="73"/>
    </row>
    <row r="133" ht="14.25" customHeight="1">
      <c r="B133" s="72" t="s">
        <v>69</v>
      </c>
      <c r="M133" s="73">
        <f>SUM(Q59:Q74)/Q92</f>
        <v>0.4809085992</v>
      </c>
      <c r="N133" s="73"/>
      <c r="O133" s="73"/>
    </row>
    <row r="134" ht="14.25" customHeight="1">
      <c r="B134" s="72" t="s">
        <v>93</v>
      </c>
      <c r="M134" s="73">
        <f>SUM(Q76:Q81)/Q92</f>
        <v>0.3092362238</v>
      </c>
      <c r="N134" s="73"/>
      <c r="O134" s="73"/>
    </row>
    <row r="135" ht="14.25" customHeight="1">
      <c r="B135" s="72" t="s">
        <v>101</v>
      </c>
      <c r="M135" s="73">
        <f>SUM(Q83:Q91)/Q92</f>
        <v>0.09855176973</v>
      </c>
      <c r="N135" s="73"/>
      <c r="O135" s="73"/>
    </row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5" footer="0.0" header="0.0" left="0.2" right="0.2" top="0.25"/>
  <pageSetup fitToHeight="0" orientation="portrait"/>
  <headerFooter>
    <oddFooter>&amp;L&amp;A&amp;RPage &amp;P of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2018-07-28T18:01:42Z</dcterms:created>
  <dc:creator>janice</dc:creator>
</cp:coreProperties>
</file>